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3\"/>
    </mc:Choice>
  </mc:AlternateContent>
  <xr:revisionPtr revIDLastSave="0" documentId="13_ncr:1_{46996623-40A9-4303-8984-9D4D0F00EF37}" xr6:coauthVersionLast="47" xr6:coauthVersionMax="47" xr10:uidLastSave="{00000000-0000-0000-0000-000000000000}"/>
  <bookViews>
    <workbookView xWindow="-120" yWindow="-120" windowWidth="20730" windowHeight="11040" xr2:uid="{EFC0388D-76C2-4031-BF49-858B6BE0521F}"/>
  </bookViews>
  <sheets>
    <sheet name="Estructura" sheetId="10" r:id="rId1"/>
    <sheet name="INF-1-1" sheetId="1" r:id="rId2"/>
    <sheet name="INF-1-2" sheetId="2" r:id="rId3"/>
    <sheet name="INF-1-3" sheetId="3" r:id="rId4"/>
    <sheet name="INF-1-4" sheetId="4" r:id="rId5"/>
    <sheet name="INF-1-5" sheetId="5" r:id="rId6"/>
    <sheet name="INF-2-1" sheetId="16" r:id="rId7"/>
    <sheet name="INF-2-2" sheetId="17" r:id="rId8"/>
    <sheet name="INF-2-3" sheetId="18" r:id="rId9"/>
    <sheet name="INF-2-4" sheetId="2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4" l="1"/>
  <c r="M56" i="1"/>
  <c r="N56" i="1" s="1"/>
  <c r="M55" i="1"/>
  <c r="N55" i="1" s="1"/>
  <c r="M54" i="1"/>
  <c r="N54" i="1" s="1"/>
  <c r="M53" i="1"/>
  <c r="N53" i="1" s="1"/>
  <c r="M52" i="1"/>
  <c r="N52" i="1" s="1"/>
  <c r="M51" i="1"/>
  <c r="N51" i="1" s="1"/>
  <c r="M50" i="1"/>
  <c r="N50" i="1" s="1"/>
  <c r="M49" i="1"/>
  <c r="N49" i="1" s="1"/>
  <c r="M48" i="1"/>
  <c r="N48" i="1" s="1"/>
  <c r="M47" i="1"/>
  <c r="N47" i="1" s="1"/>
  <c r="M46" i="1"/>
  <c r="N46" i="1" s="1"/>
  <c r="M45" i="1"/>
  <c r="N45" i="1" s="1"/>
  <c r="M44" i="1"/>
  <c r="N44" i="1" s="1"/>
  <c r="M43" i="1"/>
  <c r="N43" i="1" s="1"/>
  <c r="M42" i="1"/>
  <c r="N42" i="1" s="1"/>
  <c r="M41" i="1"/>
  <c r="N41" i="1" s="1"/>
  <c r="M40" i="1"/>
  <c r="N40" i="1" s="1"/>
  <c r="M39" i="1"/>
  <c r="N39" i="1" s="1"/>
  <c r="M38" i="1"/>
  <c r="N38" i="1" s="1"/>
  <c r="M37" i="1"/>
  <c r="N37" i="1" s="1"/>
  <c r="M36" i="1"/>
  <c r="N36" i="1" s="1"/>
  <c r="M35" i="1"/>
  <c r="N35" i="1" s="1"/>
  <c r="M34" i="1"/>
  <c r="N34" i="1" s="1"/>
  <c r="M33" i="1"/>
  <c r="N33" i="1" s="1"/>
  <c r="M32" i="1"/>
  <c r="N32" i="1" s="1"/>
  <c r="M31" i="1"/>
  <c r="N31" i="1" s="1"/>
  <c r="M30" i="1"/>
  <c r="N30" i="1" s="1"/>
  <c r="M29" i="1"/>
  <c r="N29" i="1" s="1"/>
  <c r="M28" i="1"/>
  <c r="N28" i="1" s="1"/>
  <c r="M27" i="1"/>
  <c r="N27" i="1" s="1"/>
  <c r="M26" i="1"/>
  <c r="N26" i="1" s="1"/>
  <c r="M25" i="1"/>
  <c r="N25" i="1" s="1"/>
  <c r="M24" i="1"/>
  <c r="N24" i="1" s="1"/>
  <c r="M56" i="2"/>
  <c r="N56" i="2" s="1"/>
  <c r="M55" i="2"/>
  <c r="N55" i="2" s="1"/>
  <c r="M54" i="2"/>
  <c r="N54" i="2" s="1"/>
  <c r="M53" i="2"/>
  <c r="N53" i="2" s="1"/>
  <c r="M52" i="2"/>
  <c r="N52" i="2" s="1"/>
  <c r="M51" i="2"/>
  <c r="N51" i="2" s="1"/>
  <c r="M50" i="2"/>
  <c r="N50" i="2" s="1"/>
  <c r="M49" i="2"/>
  <c r="N49" i="2" s="1"/>
  <c r="M48" i="2"/>
  <c r="N48" i="2" s="1"/>
  <c r="M47" i="2"/>
  <c r="N47" i="2" s="1"/>
  <c r="M46" i="2"/>
  <c r="N46" i="2" s="1"/>
  <c r="M45" i="2"/>
  <c r="N45" i="2" s="1"/>
  <c r="M44" i="2"/>
  <c r="N44" i="2" s="1"/>
  <c r="M43" i="2"/>
  <c r="N43" i="2" s="1"/>
  <c r="M42" i="2"/>
  <c r="N42" i="2" s="1"/>
  <c r="M41" i="2"/>
  <c r="N41" i="2" s="1"/>
  <c r="M40" i="2"/>
  <c r="N40" i="2" s="1"/>
  <c r="M39" i="2"/>
  <c r="N39" i="2" s="1"/>
  <c r="M38" i="2"/>
  <c r="N38" i="2" s="1"/>
  <c r="M37" i="2"/>
  <c r="N37" i="2" s="1"/>
  <c r="M36" i="2"/>
  <c r="N36" i="2" s="1"/>
  <c r="M35" i="2"/>
  <c r="N35" i="2" s="1"/>
  <c r="M34" i="2"/>
  <c r="N34" i="2" s="1"/>
  <c r="M33" i="2"/>
  <c r="N33" i="2" s="1"/>
  <c r="M32" i="2"/>
  <c r="N32" i="2" s="1"/>
  <c r="M31" i="2"/>
  <c r="N31" i="2" s="1"/>
  <c r="M30" i="2"/>
  <c r="N30" i="2" s="1"/>
  <c r="M29" i="2"/>
  <c r="N29" i="2" s="1"/>
  <c r="M28" i="2"/>
  <c r="N28" i="2" s="1"/>
  <c r="M27" i="2"/>
  <c r="N27" i="2" s="1"/>
  <c r="M26" i="2"/>
  <c r="N26" i="2" s="1"/>
  <c r="M25" i="2"/>
  <c r="N25" i="2" s="1"/>
  <c r="M24" i="2"/>
  <c r="N24" i="2" s="1"/>
  <c r="M56" i="3"/>
  <c r="N56" i="3" s="1"/>
  <c r="M55" i="3"/>
  <c r="N55" i="3" s="1"/>
  <c r="M54" i="3"/>
  <c r="N54" i="3" s="1"/>
  <c r="M53" i="3"/>
  <c r="N53" i="3" s="1"/>
  <c r="M52" i="3"/>
  <c r="N52" i="3" s="1"/>
  <c r="M51" i="3"/>
  <c r="N51" i="3" s="1"/>
  <c r="M50" i="3"/>
  <c r="N50" i="3" s="1"/>
  <c r="M49" i="3"/>
  <c r="N49" i="3" s="1"/>
  <c r="M48" i="3"/>
  <c r="N48" i="3" s="1"/>
  <c r="M47" i="3"/>
  <c r="N47" i="3" s="1"/>
  <c r="M46" i="3"/>
  <c r="N46" i="3" s="1"/>
  <c r="M45" i="3"/>
  <c r="N45" i="3" s="1"/>
  <c r="M44" i="3"/>
  <c r="N44" i="3" s="1"/>
  <c r="M43" i="3"/>
  <c r="N43" i="3" s="1"/>
  <c r="M42" i="3"/>
  <c r="N42" i="3" s="1"/>
  <c r="M41" i="3"/>
  <c r="N41" i="3" s="1"/>
  <c r="M40" i="3"/>
  <c r="N40" i="3" s="1"/>
  <c r="M39" i="3"/>
  <c r="N39" i="3" s="1"/>
  <c r="M38" i="3"/>
  <c r="N38" i="3" s="1"/>
  <c r="M37" i="3"/>
  <c r="N37" i="3" s="1"/>
  <c r="M36" i="3"/>
  <c r="N36" i="3" s="1"/>
  <c r="M35" i="3"/>
  <c r="N35" i="3" s="1"/>
  <c r="M34" i="3"/>
  <c r="N34" i="3" s="1"/>
  <c r="M33" i="3"/>
  <c r="N33" i="3" s="1"/>
  <c r="M32" i="3"/>
  <c r="N32" i="3" s="1"/>
  <c r="M31" i="3"/>
  <c r="N31" i="3" s="1"/>
  <c r="M30" i="3"/>
  <c r="N30" i="3" s="1"/>
  <c r="M29" i="3"/>
  <c r="N29" i="3" s="1"/>
  <c r="M28" i="3"/>
  <c r="N28" i="3" s="1"/>
  <c r="M27" i="3"/>
  <c r="N27" i="3" s="1"/>
  <c r="M26" i="3"/>
  <c r="N26" i="3" s="1"/>
  <c r="M25" i="3"/>
  <c r="N25" i="3" s="1"/>
  <c r="M24" i="3"/>
  <c r="N24" i="3" s="1"/>
  <c r="M56" i="4"/>
  <c r="N56" i="4" s="1"/>
  <c r="M55" i="4"/>
  <c r="N55" i="4" s="1"/>
  <c r="M54" i="4"/>
  <c r="N54" i="4" s="1"/>
  <c r="M53" i="4"/>
  <c r="N53" i="4" s="1"/>
  <c r="M52" i="4"/>
  <c r="N52" i="4" s="1"/>
  <c r="M51" i="4"/>
  <c r="N51" i="4" s="1"/>
  <c r="M50" i="4"/>
  <c r="N50" i="4" s="1"/>
  <c r="M49" i="4"/>
  <c r="N49" i="4" s="1"/>
  <c r="M48" i="4"/>
  <c r="N48" i="4" s="1"/>
  <c r="M47" i="4"/>
  <c r="N47" i="4" s="1"/>
  <c r="M46" i="4"/>
  <c r="N46" i="4" s="1"/>
  <c r="M45" i="4"/>
  <c r="N45" i="4" s="1"/>
  <c r="M44" i="4"/>
  <c r="N44" i="4" s="1"/>
  <c r="M43" i="4"/>
  <c r="N43" i="4" s="1"/>
  <c r="M42" i="4"/>
  <c r="N42" i="4" s="1"/>
  <c r="M41" i="4"/>
  <c r="N41" i="4" s="1"/>
  <c r="M40" i="4"/>
  <c r="N40" i="4" s="1"/>
  <c r="M39" i="4"/>
  <c r="N39" i="4" s="1"/>
  <c r="M38" i="4"/>
  <c r="N38" i="4" s="1"/>
  <c r="M37" i="4"/>
  <c r="N37" i="4" s="1"/>
  <c r="M36" i="4"/>
  <c r="N36" i="4" s="1"/>
  <c r="M35" i="4"/>
  <c r="N35" i="4" s="1"/>
  <c r="M34" i="4"/>
  <c r="N34" i="4" s="1"/>
  <c r="M33" i="4"/>
  <c r="N33" i="4" s="1"/>
  <c r="M32" i="4"/>
  <c r="N32" i="4" s="1"/>
  <c r="M31" i="4"/>
  <c r="N31" i="4" s="1"/>
  <c r="M30" i="4"/>
  <c r="N30" i="4" s="1"/>
  <c r="M29" i="4"/>
  <c r="N29" i="4" s="1"/>
  <c r="M28" i="4"/>
  <c r="M27" i="4"/>
  <c r="N27" i="4" s="1"/>
  <c r="M26" i="4"/>
  <c r="N26" i="4" s="1"/>
  <c r="M25" i="4"/>
  <c r="N25" i="4" s="1"/>
  <c r="M24" i="4"/>
  <c r="N24" i="4" s="1"/>
  <c r="M56" i="5"/>
  <c r="N56" i="5" s="1"/>
  <c r="M55" i="5"/>
  <c r="N55" i="5" s="1"/>
  <c r="M54" i="5"/>
  <c r="N54" i="5" s="1"/>
  <c r="M53" i="5"/>
  <c r="N53" i="5" s="1"/>
  <c r="M52" i="5"/>
  <c r="N52" i="5" s="1"/>
  <c r="M51" i="5"/>
  <c r="N51" i="5" s="1"/>
  <c r="M50" i="5"/>
  <c r="N50" i="5" s="1"/>
  <c r="M49" i="5"/>
  <c r="N49" i="5" s="1"/>
  <c r="M48" i="5"/>
  <c r="N48" i="5" s="1"/>
  <c r="M47" i="5"/>
  <c r="N47" i="5" s="1"/>
  <c r="M46" i="5"/>
  <c r="N46" i="5" s="1"/>
  <c r="M45" i="5"/>
  <c r="N45" i="5" s="1"/>
  <c r="M44" i="5"/>
  <c r="N44" i="5" s="1"/>
  <c r="M43" i="5"/>
  <c r="N43" i="5" s="1"/>
  <c r="M42" i="5"/>
  <c r="N42" i="5" s="1"/>
  <c r="M41" i="5"/>
  <c r="N41" i="5" s="1"/>
  <c r="M40" i="5"/>
  <c r="N40" i="5" s="1"/>
  <c r="M39" i="5"/>
  <c r="N39" i="5" s="1"/>
  <c r="M38" i="5"/>
  <c r="N38" i="5" s="1"/>
  <c r="M37" i="5"/>
  <c r="N37" i="5" s="1"/>
  <c r="M36" i="5"/>
  <c r="N36" i="5" s="1"/>
  <c r="M35" i="5"/>
  <c r="N35" i="5" s="1"/>
  <c r="M34" i="5"/>
  <c r="N34" i="5" s="1"/>
  <c r="M33" i="5"/>
  <c r="N33" i="5" s="1"/>
  <c r="M32" i="5"/>
  <c r="N32" i="5" s="1"/>
  <c r="M31" i="5"/>
  <c r="N31" i="5" s="1"/>
  <c r="M30" i="5"/>
  <c r="N30" i="5" s="1"/>
  <c r="M29" i="5"/>
  <c r="N29" i="5" s="1"/>
  <c r="M28" i="5"/>
  <c r="N28" i="5" s="1"/>
  <c r="M27" i="5"/>
  <c r="N27" i="5" s="1"/>
  <c r="M26" i="5"/>
  <c r="N26" i="5" s="1"/>
  <c r="M25" i="5"/>
  <c r="N25" i="5" s="1"/>
  <c r="M24" i="5"/>
  <c r="N24" i="5" s="1"/>
  <c r="M56" i="16"/>
  <c r="N56" i="16" s="1"/>
  <c r="M55" i="16"/>
  <c r="N55" i="16" s="1"/>
  <c r="M54" i="16"/>
  <c r="N54" i="16" s="1"/>
  <c r="M53" i="16"/>
  <c r="N53" i="16" s="1"/>
  <c r="M52" i="16"/>
  <c r="N52" i="16" s="1"/>
  <c r="M51" i="16"/>
  <c r="N51" i="16" s="1"/>
  <c r="M50" i="16"/>
  <c r="N50" i="16" s="1"/>
  <c r="M49" i="16"/>
  <c r="N49" i="16" s="1"/>
  <c r="M48" i="16"/>
  <c r="N48" i="16" s="1"/>
  <c r="M47" i="16"/>
  <c r="N47" i="16" s="1"/>
  <c r="M46" i="16"/>
  <c r="N46" i="16" s="1"/>
  <c r="M45" i="16"/>
  <c r="N45" i="16" s="1"/>
  <c r="M44" i="16"/>
  <c r="N44" i="16" s="1"/>
  <c r="M43" i="16"/>
  <c r="N43" i="16" s="1"/>
  <c r="M42" i="16"/>
  <c r="N42" i="16" s="1"/>
  <c r="M41" i="16"/>
  <c r="N41" i="16" s="1"/>
  <c r="M40" i="16"/>
  <c r="N40" i="16" s="1"/>
  <c r="M39" i="16"/>
  <c r="N39" i="16" s="1"/>
  <c r="M38" i="16"/>
  <c r="N38" i="16" s="1"/>
  <c r="M37" i="16"/>
  <c r="N37" i="16" s="1"/>
  <c r="M36" i="16"/>
  <c r="N36" i="16" s="1"/>
  <c r="M35" i="16"/>
  <c r="N35" i="16" s="1"/>
  <c r="M34" i="16"/>
  <c r="N34" i="16" s="1"/>
  <c r="M33" i="16"/>
  <c r="N33" i="16" s="1"/>
  <c r="M32" i="16"/>
  <c r="N32" i="16" s="1"/>
  <c r="M31" i="16"/>
  <c r="N31" i="16" s="1"/>
  <c r="M30" i="16"/>
  <c r="N30" i="16" s="1"/>
  <c r="M29" i="16"/>
  <c r="N29" i="16" s="1"/>
  <c r="M28" i="16"/>
  <c r="N28" i="16" s="1"/>
  <c r="M27" i="16"/>
  <c r="N27" i="16" s="1"/>
  <c r="M26" i="16"/>
  <c r="N26" i="16" s="1"/>
  <c r="M25" i="16"/>
  <c r="N25" i="16" s="1"/>
  <c r="M24" i="16"/>
  <c r="N24" i="16" s="1"/>
  <c r="M56" i="17"/>
  <c r="N56" i="17" s="1"/>
  <c r="M55" i="17"/>
  <c r="N55" i="17" s="1"/>
  <c r="M54" i="17"/>
  <c r="N54" i="17" s="1"/>
  <c r="M53" i="17"/>
  <c r="N53" i="17" s="1"/>
  <c r="M52" i="17"/>
  <c r="N52" i="17" s="1"/>
  <c r="M51" i="17"/>
  <c r="N51" i="17" s="1"/>
  <c r="M50" i="17"/>
  <c r="N50" i="17" s="1"/>
  <c r="M49" i="17"/>
  <c r="N49" i="17" s="1"/>
  <c r="M48" i="17"/>
  <c r="N48" i="17" s="1"/>
  <c r="M47" i="17"/>
  <c r="N47" i="17" s="1"/>
  <c r="M46" i="17"/>
  <c r="N46" i="17" s="1"/>
  <c r="M45" i="17"/>
  <c r="N45" i="17" s="1"/>
  <c r="M44" i="17"/>
  <c r="N44" i="17" s="1"/>
  <c r="M43" i="17"/>
  <c r="N43" i="17" s="1"/>
  <c r="M42" i="17"/>
  <c r="N42" i="17" s="1"/>
  <c r="M41" i="17"/>
  <c r="N41" i="17" s="1"/>
  <c r="M40" i="17"/>
  <c r="N40" i="17" s="1"/>
  <c r="M39" i="17"/>
  <c r="N39" i="17" s="1"/>
  <c r="M38" i="17"/>
  <c r="N38" i="17" s="1"/>
  <c r="M37" i="17"/>
  <c r="N37" i="17" s="1"/>
  <c r="M36" i="17"/>
  <c r="N36" i="17" s="1"/>
  <c r="M35" i="17"/>
  <c r="N35" i="17" s="1"/>
  <c r="M34" i="17"/>
  <c r="N34" i="17" s="1"/>
  <c r="M33" i="17"/>
  <c r="N33" i="17" s="1"/>
  <c r="M32" i="17"/>
  <c r="N32" i="17" s="1"/>
  <c r="M31" i="17"/>
  <c r="N31" i="17" s="1"/>
  <c r="M30" i="17"/>
  <c r="N30" i="17" s="1"/>
  <c r="M29" i="17"/>
  <c r="N29" i="17" s="1"/>
  <c r="M28" i="17"/>
  <c r="N28" i="17" s="1"/>
  <c r="M27" i="17"/>
  <c r="N27" i="17" s="1"/>
  <c r="M26" i="17"/>
  <c r="N26" i="17" s="1"/>
  <c r="M25" i="17"/>
  <c r="N25" i="17" s="1"/>
  <c r="M24" i="17"/>
  <c r="N24" i="17" s="1"/>
  <c r="M56" i="18"/>
  <c r="N56" i="18" s="1"/>
  <c r="M55" i="18"/>
  <c r="N55" i="18" s="1"/>
  <c r="M54" i="18"/>
  <c r="N54" i="18" s="1"/>
  <c r="M53" i="18"/>
  <c r="N53" i="18" s="1"/>
  <c r="M52" i="18"/>
  <c r="N52" i="18" s="1"/>
  <c r="M51" i="18"/>
  <c r="N51" i="18" s="1"/>
  <c r="M50" i="18"/>
  <c r="N50" i="18" s="1"/>
  <c r="M49" i="18"/>
  <c r="N49" i="18" s="1"/>
  <c r="M48" i="18"/>
  <c r="N48" i="18" s="1"/>
  <c r="M47" i="18"/>
  <c r="N47" i="18" s="1"/>
  <c r="M46" i="18"/>
  <c r="N46" i="18" s="1"/>
  <c r="M45" i="18"/>
  <c r="N45" i="18" s="1"/>
  <c r="M44" i="18"/>
  <c r="N44" i="18" s="1"/>
  <c r="M43" i="18"/>
  <c r="N43" i="18" s="1"/>
  <c r="M42" i="18"/>
  <c r="N42" i="18" s="1"/>
  <c r="M41" i="18"/>
  <c r="N41" i="18" s="1"/>
  <c r="M40" i="18"/>
  <c r="N40" i="18" s="1"/>
  <c r="M39" i="18"/>
  <c r="N39" i="18" s="1"/>
  <c r="M38" i="18"/>
  <c r="N38" i="18" s="1"/>
  <c r="M37" i="18"/>
  <c r="N37" i="18" s="1"/>
  <c r="M36" i="18"/>
  <c r="N36" i="18" s="1"/>
  <c r="M35" i="18"/>
  <c r="N35" i="18" s="1"/>
  <c r="M34" i="18"/>
  <c r="N34" i="18" s="1"/>
  <c r="M33" i="18"/>
  <c r="N33" i="18" s="1"/>
  <c r="M32" i="18"/>
  <c r="N32" i="18" s="1"/>
  <c r="M31" i="18"/>
  <c r="N31" i="18" s="1"/>
  <c r="M30" i="18"/>
  <c r="N30" i="18" s="1"/>
  <c r="M29" i="18"/>
  <c r="N29" i="18" s="1"/>
  <c r="M28" i="18"/>
  <c r="N28" i="18" s="1"/>
  <c r="M27" i="18"/>
  <c r="N27" i="18" s="1"/>
  <c r="M26" i="18"/>
  <c r="N26" i="18" s="1"/>
  <c r="M25" i="18"/>
  <c r="N25" i="18" s="1"/>
  <c r="M24" i="18"/>
  <c r="N24" i="18" s="1"/>
  <c r="M56" i="20"/>
  <c r="N56" i="20" s="1"/>
  <c r="M55" i="20"/>
  <c r="N55" i="20" s="1"/>
  <c r="M54" i="20"/>
  <c r="N54" i="20" s="1"/>
  <c r="M53" i="20"/>
  <c r="N53" i="20" s="1"/>
  <c r="M52" i="20"/>
  <c r="N52" i="20" s="1"/>
  <c r="M51" i="20"/>
  <c r="N51" i="20" s="1"/>
  <c r="M50" i="20"/>
  <c r="N50" i="20" s="1"/>
  <c r="M49" i="20"/>
  <c r="N49" i="20" s="1"/>
  <c r="M48" i="20"/>
  <c r="N48" i="20" s="1"/>
  <c r="M47" i="20"/>
  <c r="N47" i="20" s="1"/>
  <c r="M46" i="20"/>
  <c r="N46" i="20" s="1"/>
  <c r="M45" i="20"/>
  <c r="N45" i="20" s="1"/>
  <c r="M44" i="20"/>
  <c r="N44" i="20" s="1"/>
  <c r="M43" i="20"/>
  <c r="N43" i="20" s="1"/>
  <c r="M42" i="20"/>
  <c r="N42" i="20" s="1"/>
  <c r="M41" i="20"/>
  <c r="N41" i="20" s="1"/>
  <c r="M40" i="20"/>
  <c r="N40" i="20" s="1"/>
  <c r="M39" i="20"/>
  <c r="N39" i="20" s="1"/>
  <c r="M38" i="20"/>
  <c r="N38" i="20" s="1"/>
  <c r="M37" i="20"/>
  <c r="N37" i="20" s="1"/>
  <c r="M36" i="20"/>
  <c r="N36" i="20" s="1"/>
  <c r="M35" i="20"/>
  <c r="N35" i="20" s="1"/>
  <c r="M34" i="20"/>
  <c r="N34" i="20" s="1"/>
  <c r="M33" i="20"/>
  <c r="N33" i="20" s="1"/>
  <c r="M32" i="20"/>
  <c r="N32" i="20" s="1"/>
  <c r="M31" i="20"/>
  <c r="N31" i="20" s="1"/>
  <c r="M30" i="20"/>
  <c r="N30" i="20" s="1"/>
  <c r="M29" i="20"/>
  <c r="N29" i="20" s="1"/>
  <c r="M28" i="20"/>
  <c r="N28" i="20" s="1"/>
  <c r="M27" i="20"/>
  <c r="N27" i="20" s="1"/>
  <c r="M26" i="20"/>
  <c r="N26" i="20" s="1"/>
  <c r="M25" i="20"/>
  <c r="N25" i="20" s="1"/>
  <c r="M24" i="20"/>
  <c r="N24" i="20" s="1"/>
  <c r="D62" i="20"/>
  <c r="E28" i="20"/>
  <c r="F28" i="20" s="1"/>
  <c r="E29" i="20"/>
  <c r="F29" i="20" s="1"/>
  <c r="E30" i="20"/>
  <c r="F30" i="20" s="1"/>
  <c r="D59" i="20"/>
  <c r="E34" i="20"/>
  <c r="F34" i="20" s="1"/>
  <c r="D58" i="20"/>
  <c r="E36" i="20"/>
  <c r="F36" i="20" s="1"/>
  <c r="E37" i="20"/>
  <c r="F37" i="20" s="1"/>
  <c r="E38" i="20"/>
  <c r="F38" i="20" s="1"/>
  <c r="E39" i="20"/>
  <c r="F39" i="20" s="1"/>
  <c r="E40" i="20"/>
  <c r="F40" i="20" s="1"/>
  <c r="E48" i="20"/>
  <c r="F48" i="20" s="1"/>
  <c r="E49" i="20"/>
  <c r="F49" i="20" s="1"/>
  <c r="E55" i="20"/>
  <c r="F55" i="20" s="1"/>
  <c r="E56" i="20"/>
  <c r="F56" i="20" s="1"/>
  <c r="E27" i="20"/>
  <c r="F27" i="20" s="1"/>
  <c r="E44" i="20"/>
  <c r="F44" i="20" s="1"/>
  <c r="E45" i="20"/>
  <c r="F45" i="20" s="1"/>
  <c r="E50" i="20"/>
  <c r="F50" i="20" s="1"/>
  <c r="E51" i="20"/>
  <c r="F51" i="20" s="1"/>
  <c r="E52" i="20"/>
  <c r="F52" i="20" s="1"/>
  <c r="E53" i="20"/>
  <c r="F53" i="20" s="1"/>
  <c r="I30" i="18"/>
  <c r="I31" i="18"/>
  <c r="I32" i="18"/>
  <c r="I33" i="18"/>
  <c r="I34" i="18"/>
  <c r="I35" i="18"/>
  <c r="I36" i="18"/>
  <c r="I37" i="18"/>
  <c r="I38" i="18"/>
  <c r="I47" i="18"/>
  <c r="I51" i="18"/>
  <c r="I52" i="18"/>
  <c r="I53" i="18"/>
  <c r="I54" i="18"/>
  <c r="E54" i="20"/>
  <c r="F54" i="20" s="1"/>
  <c r="E47" i="20"/>
  <c r="F47" i="20" s="1"/>
  <c r="E46" i="20"/>
  <c r="F46" i="20" s="1"/>
  <c r="E43" i="20"/>
  <c r="F43" i="20" s="1"/>
  <c r="E42" i="20"/>
  <c r="F42" i="20" s="1"/>
  <c r="E41" i="20"/>
  <c r="F41" i="20" s="1"/>
  <c r="E33" i="20"/>
  <c r="F33" i="20" s="1"/>
  <c r="E32" i="20"/>
  <c r="F32" i="20" s="1"/>
  <c r="E31" i="20"/>
  <c r="F31" i="20" s="1"/>
  <c r="E26" i="20"/>
  <c r="F26" i="20" s="1"/>
  <c r="E25" i="20"/>
  <c r="F25" i="20" s="1"/>
  <c r="I50" i="18"/>
  <c r="I52" i="20" l="1"/>
  <c r="K52" i="20" s="1"/>
  <c r="I29" i="20"/>
  <c r="K29" i="20" s="1"/>
  <c r="I41" i="20"/>
  <c r="I53" i="20"/>
  <c r="I30" i="20"/>
  <c r="I42" i="20"/>
  <c r="I54" i="20"/>
  <c r="I31" i="20"/>
  <c r="K31" i="20" s="1"/>
  <c r="I55" i="20"/>
  <c r="K55" i="20" s="1"/>
  <c r="I43" i="20"/>
  <c r="K43" i="20" s="1"/>
  <c r="I56" i="20"/>
  <c r="I32" i="20"/>
  <c r="I44" i="20"/>
  <c r="K44" i="20" s="1"/>
  <c r="H58" i="20"/>
  <c r="I45" i="20"/>
  <c r="K45" i="20" s="1"/>
  <c r="H59" i="20"/>
  <c r="I33" i="20"/>
  <c r="K33" i="20" s="1"/>
  <c r="H60" i="20"/>
  <c r="I34" i="20"/>
  <c r="I46" i="20"/>
  <c r="H61" i="20"/>
  <c r="I24" i="20"/>
  <c r="I35" i="20"/>
  <c r="H62" i="20"/>
  <c r="I36" i="20"/>
  <c r="K36" i="20" s="1"/>
  <c r="I47" i="20"/>
  <c r="I25" i="20"/>
  <c r="I37" i="20"/>
  <c r="K37" i="20" s="1"/>
  <c r="I48" i="20"/>
  <c r="I38" i="20"/>
  <c r="K38" i="20" s="1"/>
  <c r="I49" i="20"/>
  <c r="K49" i="20" s="1"/>
  <c r="I26" i="20"/>
  <c r="K26" i="20" s="1"/>
  <c r="I39" i="20"/>
  <c r="I50" i="20"/>
  <c r="I27" i="20"/>
  <c r="I40" i="20"/>
  <c r="I51" i="20"/>
  <c r="K51" i="20" s="1"/>
  <c r="I28" i="20"/>
  <c r="D60" i="20"/>
  <c r="E35" i="20"/>
  <c r="F35" i="20" s="1"/>
  <c r="D61" i="20"/>
  <c r="K42" i="20"/>
  <c r="K28" i="20"/>
  <c r="C61" i="20"/>
  <c r="C62" i="20"/>
  <c r="E24" i="20"/>
  <c r="F24" i="20" s="1"/>
  <c r="G48" i="20" s="1"/>
  <c r="C58" i="20"/>
  <c r="C59" i="20"/>
  <c r="C60" i="20"/>
  <c r="I49" i="18"/>
  <c r="I48" i="18"/>
  <c r="I46" i="18"/>
  <c r="I39" i="18"/>
  <c r="I45" i="18"/>
  <c r="I29" i="18"/>
  <c r="I44" i="18"/>
  <c r="I28" i="18"/>
  <c r="I43" i="18"/>
  <c r="I27" i="18"/>
  <c r="I42" i="18"/>
  <c r="I26" i="18"/>
  <c r="I24" i="18"/>
  <c r="I41" i="18"/>
  <c r="I25" i="18"/>
  <c r="I56" i="18"/>
  <c r="I40" i="18"/>
  <c r="I55" i="18"/>
  <c r="K27" i="20"/>
  <c r="G53" i="20"/>
  <c r="K53" i="20"/>
  <c r="K54" i="20"/>
  <c r="G49" i="20"/>
  <c r="G39" i="20"/>
  <c r="G55" i="20"/>
  <c r="G50" i="20"/>
  <c r="F59" i="20"/>
  <c r="K50" i="20"/>
  <c r="K46" i="20"/>
  <c r="K30" i="20"/>
  <c r="K41" i="20"/>
  <c r="G52" i="20"/>
  <c r="G34" i="20"/>
  <c r="K34" i="20"/>
  <c r="G31" i="20"/>
  <c r="G42" i="20"/>
  <c r="G45" i="20"/>
  <c r="E58" i="20"/>
  <c r="E62" i="20"/>
  <c r="E25" i="18"/>
  <c r="F25" i="18" s="1"/>
  <c r="E26" i="18"/>
  <c r="F26" i="18" s="1"/>
  <c r="E27" i="18"/>
  <c r="F27" i="18" s="1"/>
  <c r="E28" i="18"/>
  <c r="F28" i="18" s="1"/>
  <c r="E29" i="18"/>
  <c r="F29" i="18" s="1"/>
  <c r="K29" i="18" s="1"/>
  <c r="E30" i="18"/>
  <c r="F30" i="18" s="1"/>
  <c r="K30" i="18" s="1"/>
  <c r="E31" i="18"/>
  <c r="E32" i="18"/>
  <c r="E33" i="18"/>
  <c r="F33" i="18" s="1"/>
  <c r="E34" i="18"/>
  <c r="F34" i="18" s="1"/>
  <c r="E35" i="18"/>
  <c r="F35" i="18" s="1"/>
  <c r="E36" i="18"/>
  <c r="F36" i="18" s="1"/>
  <c r="E37" i="18"/>
  <c r="F37" i="18" s="1"/>
  <c r="E38" i="18"/>
  <c r="F38" i="18" s="1"/>
  <c r="E39" i="18"/>
  <c r="F39" i="18" s="1"/>
  <c r="E40" i="18"/>
  <c r="F40" i="18" s="1"/>
  <c r="E41" i="18"/>
  <c r="F41" i="18" s="1"/>
  <c r="E42" i="18"/>
  <c r="F42" i="18" s="1"/>
  <c r="E43" i="18"/>
  <c r="F43" i="18" s="1"/>
  <c r="E44" i="18"/>
  <c r="F44" i="18" s="1"/>
  <c r="E45" i="18"/>
  <c r="F45" i="18" s="1"/>
  <c r="E46" i="18"/>
  <c r="F46" i="18" s="1"/>
  <c r="E47" i="18"/>
  <c r="F47" i="18" s="1"/>
  <c r="E48" i="18"/>
  <c r="F48" i="18" s="1"/>
  <c r="E49" i="18"/>
  <c r="F49" i="18" s="1"/>
  <c r="E50" i="18"/>
  <c r="F50" i="18" s="1"/>
  <c r="E51" i="18"/>
  <c r="F51" i="18" s="1"/>
  <c r="E52" i="18"/>
  <c r="F52" i="18" s="1"/>
  <c r="E53" i="18"/>
  <c r="F53" i="18" s="1"/>
  <c r="K53" i="18" s="1"/>
  <c r="E54" i="18"/>
  <c r="F54" i="18" s="1"/>
  <c r="K54" i="18" s="1"/>
  <c r="E55" i="18"/>
  <c r="F55" i="18" s="1"/>
  <c r="E56" i="18"/>
  <c r="F56" i="18" s="1"/>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E25" i="17"/>
  <c r="F25" i="17" s="1"/>
  <c r="K25" i="17" s="1"/>
  <c r="E26" i="17"/>
  <c r="F26" i="17" s="1"/>
  <c r="E27" i="17"/>
  <c r="F27" i="17" s="1"/>
  <c r="K27" i="17" s="1"/>
  <c r="E28" i="17"/>
  <c r="F28" i="17" s="1"/>
  <c r="K28" i="17" s="1"/>
  <c r="E29" i="17"/>
  <c r="F29" i="17" s="1"/>
  <c r="E30" i="17"/>
  <c r="F30" i="17" s="1"/>
  <c r="E31" i="17"/>
  <c r="F31" i="17" s="1"/>
  <c r="E32" i="17"/>
  <c r="F32" i="17" s="1"/>
  <c r="E33" i="17"/>
  <c r="F33" i="17" s="1"/>
  <c r="E34" i="17"/>
  <c r="F34" i="17" s="1"/>
  <c r="E35" i="17"/>
  <c r="F35" i="17" s="1"/>
  <c r="E36" i="17"/>
  <c r="F36" i="17" s="1"/>
  <c r="E37" i="17"/>
  <c r="F37" i="17" s="1"/>
  <c r="E38" i="17"/>
  <c r="F38" i="17" s="1"/>
  <c r="E39" i="17"/>
  <c r="F39" i="17" s="1"/>
  <c r="E40" i="17"/>
  <c r="F40" i="17" s="1"/>
  <c r="E41" i="17"/>
  <c r="F41" i="17" s="1"/>
  <c r="E42" i="17"/>
  <c r="F42" i="17" s="1"/>
  <c r="E43" i="17"/>
  <c r="F43" i="17" s="1"/>
  <c r="E44" i="17"/>
  <c r="F44" i="17" s="1"/>
  <c r="K44" i="17" s="1"/>
  <c r="E45" i="17"/>
  <c r="F45" i="17" s="1"/>
  <c r="K45" i="17" s="1"/>
  <c r="E46" i="17"/>
  <c r="F46" i="17" s="1"/>
  <c r="E47" i="17"/>
  <c r="F47" i="17" s="1"/>
  <c r="E48" i="17"/>
  <c r="F48" i="17" s="1"/>
  <c r="E49" i="17"/>
  <c r="F49" i="17" s="1"/>
  <c r="K49" i="17" s="1"/>
  <c r="E50" i="17"/>
  <c r="F50" i="17" s="1"/>
  <c r="E51" i="17"/>
  <c r="F51" i="17" s="1"/>
  <c r="E52" i="17"/>
  <c r="F52" i="17" s="1"/>
  <c r="E53" i="17"/>
  <c r="F53" i="17" s="1"/>
  <c r="E54" i="17"/>
  <c r="F54" i="17" s="1"/>
  <c r="E55" i="17"/>
  <c r="F55" i="17" s="1"/>
  <c r="E56" i="17"/>
  <c r="F56" i="17" s="1"/>
  <c r="I25" i="16"/>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1" i="16"/>
  <c r="I52" i="16"/>
  <c r="I53" i="16"/>
  <c r="I54" i="16"/>
  <c r="I55" i="16"/>
  <c r="I56" i="16"/>
  <c r="J56" i="16" s="1"/>
  <c r="E56" i="16"/>
  <c r="F56" i="16" s="1"/>
  <c r="E25" i="16"/>
  <c r="F25" i="16" s="1"/>
  <c r="E26" i="16"/>
  <c r="F26" i="16" s="1"/>
  <c r="E27" i="16"/>
  <c r="F27" i="16" s="1"/>
  <c r="E28" i="16"/>
  <c r="F28" i="16" s="1"/>
  <c r="E29" i="16"/>
  <c r="F29" i="16" s="1"/>
  <c r="E30" i="16"/>
  <c r="F30" i="16" s="1"/>
  <c r="E31" i="16"/>
  <c r="F31" i="16" s="1"/>
  <c r="E32" i="16"/>
  <c r="F32" i="16" s="1"/>
  <c r="E33" i="16"/>
  <c r="F33" i="16" s="1"/>
  <c r="E34" i="16"/>
  <c r="F34" i="16" s="1"/>
  <c r="E35" i="16"/>
  <c r="F35" i="16" s="1"/>
  <c r="E36" i="16"/>
  <c r="F36" i="16" s="1"/>
  <c r="E37" i="16"/>
  <c r="F37" i="16" s="1"/>
  <c r="E38" i="16"/>
  <c r="F38" i="16" s="1"/>
  <c r="E39" i="16"/>
  <c r="F39" i="16" s="1"/>
  <c r="E40" i="16"/>
  <c r="F40" i="16" s="1"/>
  <c r="E41" i="16"/>
  <c r="F41" i="16" s="1"/>
  <c r="E42" i="16"/>
  <c r="F42" i="16" s="1"/>
  <c r="E43" i="16"/>
  <c r="F43" i="16" s="1"/>
  <c r="E44" i="16"/>
  <c r="F44" i="16" s="1"/>
  <c r="E45" i="16"/>
  <c r="F45" i="16" s="1"/>
  <c r="E46" i="16"/>
  <c r="F46" i="16" s="1"/>
  <c r="E47" i="16"/>
  <c r="F47" i="16" s="1"/>
  <c r="E48" i="16"/>
  <c r="F48" i="16" s="1"/>
  <c r="E49" i="16"/>
  <c r="F49" i="16" s="1"/>
  <c r="E50" i="16"/>
  <c r="F50" i="16" s="1"/>
  <c r="E51" i="16"/>
  <c r="F51" i="16" s="1"/>
  <c r="E52" i="16"/>
  <c r="F52" i="16" s="1"/>
  <c r="E53" i="16"/>
  <c r="F53" i="16" s="1"/>
  <c r="E54" i="16"/>
  <c r="F54" i="16" s="1"/>
  <c r="E55" i="16"/>
  <c r="F55" i="16" s="1"/>
  <c r="I24" i="17"/>
  <c r="I24" i="16"/>
  <c r="I24" i="5"/>
  <c r="E24" i="18"/>
  <c r="F24" i="18" s="1"/>
  <c r="E24" i="17"/>
  <c r="F24" i="17" s="1"/>
  <c r="E24" i="16"/>
  <c r="F24" i="16" s="1"/>
  <c r="E24" i="5"/>
  <c r="H62" i="18"/>
  <c r="D62" i="18"/>
  <c r="C62" i="18"/>
  <c r="H61" i="18"/>
  <c r="D61" i="18"/>
  <c r="C61" i="18"/>
  <c r="H60" i="18"/>
  <c r="D60" i="18"/>
  <c r="C60" i="18"/>
  <c r="H59" i="18"/>
  <c r="D59" i="18"/>
  <c r="C59" i="18"/>
  <c r="H58" i="18"/>
  <c r="D58" i="18"/>
  <c r="C58" i="18"/>
  <c r="H62" i="17"/>
  <c r="D62" i="17"/>
  <c r="C62" i="17"/>
  <c r="H61" i="17"/>
  <c r="D61" i="17"/>
  <c r="C61" i="17"/>
  <c r="H60" i="17"/>
  <c r="D60" i="17"/>
  <c r="C60" i="17"/>
  <c r="H59" i="17"/>
  <c r="D59" i="17"/>
  <c r="C59" i="17"/>
  <c r="H58" i="17"/>
  <c r="D58" i="17"/>
  <c r="C58" i="17"/>
  <c r="H62" i="16"/>
  <c r="D62" i="16"/>
  <c r="C62" i="16"/>
  <c r="H61" i="16"/>
  <c r="D61" i="16"/>
  <c r="C61" i="16"/>
  <c r="H60" i="16"/>
  <c r="D60" i="16"/>
  <c r="C60" i="16"/>
  <c r="H59" i="16"/>
  <c r="D59" i="16"/>
  <c r="C59" i="16"/>
  <c r="H58" i="16"/>
  <c r="D58" i="16"/>
  <c r="C58" i="16"/>
  <c r="J44" i="20" l="1"/>
  <c r="J32" i="20"/>
  <c r="I58" i="20"/>
  <c r="J29" i="20"/>
  <c r="J48" i="20"/>
  <c r="J56" i="20"/>
  <c r="J35" i="20"/>
  <c r="J47" i="20"/>
  <c r="K48" i="20"/>
  <c r="K35" i="20"/>
  <c r="K32" i="20"/>
  <c r="K47" i="20"/>
  <c r="J40" i="20"/>
  <c r="J34" i="20"/>
  <c r="K40" i="20"/>
  <c r="J39" i="20"/>
  <c r="J49" i="20"/>
  <c r="K39" i="20"/>
  <c r="J25" i="20"/>
  <c r="J46" i="20"/>
  <c r="I61" i="20"/>
  <c r="J42" i="20"/>
  <c r="J51" i="20"/>
  <c r="J33" i="20"/>
  <c r="J31" i="20"/>
  <c r="J36" i="20"/>
  <c r="J24" i="20"/>
  <c r="I59" i="20"/>
  <c r="I62" i="20"/>
  <c r="J28" i="20"/>
  <c r="J37" i="20"/>
  <c r="J38" i="20"/>
  <c r="J26" i="20"/>
  <c r="J45" i="20"/>
  <c r="I60" i="20"/>
  <c r="J54" i="20"/>
  <c r="J27" i="20"/>
  <c r="J30" i="20"/>
  <c r="J43" i="20"/>
  <c r="K56" i="20"/>
  <c r="K25" i="20"/>
  <c r="J53" i="20"/>
  <c r="J52" i="20"/>
  <c r="J41" i="20"/>
  <c r="J50" i="20"/>
  <c r="J55" i="20"/>
  <c r="G44" i="20"/>
  <c r="G33" i="20"/>
  <c r="G46" i="20"/>
  <c r="E59" i="20"/>
  <c r="G41" i="20"/>
  <c r="G27" i="20"/>
  <c r="G56" i="20"/>
  <c r="E61" i="20"/>
  <c r="G51" i="20"/>
  <c r="G37" i="20"/>
  <c r="G47" i="20"/>
  <c r="G35" i="20"/>
  <c r="G32" i="20"/>
  <c r="G36" i="20"/>
  <c r="G28" i="20"/>
  <c r="K24" i="20"/>
  <c r="G26" i="20"/>
  <c r="F61" i="20"/>
  <c r="G38" i="20"/>
  <c r="G24" i="20"/>
  <c r="G43" i="20"/>
  <c r="G40" i="20"/>
  <c r="G30" i="20"/>
  <c r="F58" i="20"/>
  <c r="G54" i="20"/>
  <c r="G25" i="20"/>
  <c r="F60" i="20"/>
  <c r="E60" i="20"/>
  <c r="G29" i="20"/>
  <c r="F62" i="20"/>
  <c r="K44" i="18"/>
  <c r="K55" i="18"/>
  <c r="J33" i="18"/>
  <c r="J39" i="18"/>
  <c r="J30" i="18"/>
  <c r="J37" i="18"/>
  <c r="J40" i="18"/>
  <c r="J53" i="18"/>
  <c r="J31" i="18"/>
  <c r="J56" i="18"/>
  <c r="J42" i="18"/>
  <c r="J55" i="18"/>
  <c r="J32" i="18"/>
  <c r="J48" i="18"/>
  <c r="J49" i="18"/>
  <c r="J34" i="18"/>
  <c r="J35" i="18"/>
  <c r="J51" i="18"/>
  <c r="K43" i="18"/>
  <c r="J28" i="18"/>
  <c r="J38" i="18"/>
  <c r="J44" i="18"/>
  <c r="K41" i="18"/>
  <c r="J29" i="18"/>
  <c r="I60" i="18"/>
  <c r="J46" i="18"/>
  <c r="J47" i="18"/>
  <c r="J25" i="18"/>
  <c r="J41" i="18"/>
  <c r="J24" i="18"/>
  <c r="J26" i="18"/>
  <c r="J50" i="18"/>
  <c r="J27" i="18"/>
  <c r="J43" i="18"/>
  <c r="K42" i="18"/>
  <c r="J54" i="18"/>
  <c r="K56" i="18"/>
  <c r="J36" i="18"/>
  <c r="J45" i="18"/>
  <c r="J52" i="18"/>
  <c r="J56" i="17"/>
  <c r="K41" i="17"/>
  <c r="J40" i="17"/>
  <c r="K29" i="17"/>
  <c r="K53" i="17"/>
  <c r="J36" i="17"/>
  <c r="J46" i="17"/>
  <c r="J38" i="17"/>
  <c r="K37" i="17"/>
  <c r="J50" i="17"/>
  <c r="J49" i="17"/>
  <c r="J32" i="17"/>
  <c r="K31" i="17"/>
  <c r="J30" i="17"/>
  <c r="J28" i="17"/>
  <c r="J39" i="17"/>
  <c r="J53" i="17"/>
  <c r="J52" i="17"/>
  <c r="J34" i="17"/>
  <c r="K33" i="17"/>
  <c r="J48" i="17"/>
  <c r="K47" i="17"/>
  <c r="K30" i="17"/>
  <c r="J27" i="17"/>
  <c r="J55" i="17"/>
  <c r="J37" i="17"/>
  <c r="J35" i="17"/>
  <c r="K34" i="17"/>
  <c r="K48" i="17"/>
  <c r="J31" i="17"/>
  <c r="J45" i="17"/>
  <c r="J44" i="17"/>
  <c r="K43" i="17"/>
  <c r="J42" i="17"/>
  <c r="J26" i="17"/>
  <c r="J54" i="17"/>
  <c r="J51" i="17"/>
  <c r="K50" i="17"/>
  <c r="J33" i="17"/>
  <c r="K32" i="17"/>
  <c r="J47" i="17"/>
  <c r="K46" i="17"/>
  <c r="J29" i="17"/>
  <c r="J43" i="17"/>
  <c r="J41" i="17"/>
  <c r="J25" i="17"/>
  <c r="G54" i="17"/>
  <c r="K54" i="17"/>
  <c r="K38" i="17"/>
  <c r="G38" i="17"/>
  <c r="K52" i="17"/>
  <c r="G52" i="17"/>
  <c r="G36" i="17"/>
  <c r="K36" i="17"/>
  <c r="G51" i="17"/>
  <c r="K51" i="17"/>
  <c r="K35" i="17"/>
  <c r="G35" i="17"/>
  <c r="K42" i="17"/>
  <c r="G42" i="17"/>
  <c r="G26" i="17"/>
  <c r="K26" i="17"/>
  <c r="K56" i="17"/>
  <c r="G56" i="17"/>
  <c r="G40" i="17"/>
  <c r="K40" i="17"/>
  <c r="G55" i="17"/>
  <c r="K55" i="17"/>
  <c r="G39" i="17"/>
  <c r="K39" i="17"/>
  <c r="G24" i="17"/>
  <c r="G53" i="17"/>
  <c r="G37" i="17"/>
  <c r="G49" i="17"/>
  <c r="G33" i="17"/>
  <c r="G48" i="17"/>
  <c r="G32" i="17"/>
  <c r="G34" i="17"/>
  <c r="G47" i="17"/>
  <c r="G31" i="17"/>
  <c r="G46" i="17"/>
  <c r="G30" i="17"/>
  <c r="G45" i="17"/>
  <c r="G29" i="17"/>
  <c r="G50" i="17"/>
  <c r="G44" i="17"/>
  <c r="G28" i="17"/>
  <c r="G43" i="17"/>
  <c r="G27" i="17"/>
  <c r="G41" i="17"/>
  <c r="G25" i="17"/>
  <c r="J37" i="16"/>
  <c r="J32" i="16"/>
  <c r="J44" i="16"/>
  <c r="J52" i="16"/>
  <c r="J51" i="16"/>
  <c r="J50" i="16"/>
  <c r="J33" i="16"/>
  <c r="J47" i="16"/>
  <c r="J46" i="16"/>
  <c r="J45" i="16"/>
  <c r="J28" i="16"/>
  <c r="J27" i="16"/>
  <c r="J49" i="16"/>
  <c r="I60" i="16"/>
  <c r="J35" i="16"/>
  <c r="J34" i="16"/>
  <c r="J48" i="16"/>
  <c r="J26" i="16"/>
  <c r="J25" i="16"/>
  <c r="J40" i="16"/>
  <c r="J39" i="16"/>
  <c r="J38" i="16"/>
  <c r="G34" i="16"/>
  <c r="G32" i="16"/>
  <c r="G29" i="16"/>
  <c r="K27" i="16"/>
  <c r="G27" i="16"/>
  <c r="G42" i="16"/>
  <c r="G41" i="16"/>
  <c r="G56" i="16"/>
  <c r="G39" i="16"/>
  <c r="K39" i="16"/>
  <c r="G49" i="16"/>
  <c r="G54" i="16"/>
  <c r="K38" i="16"/>
  <c r="G38" i="16"/>
  <c r="G33" i="16"/>
  <c r="G50" i="16"/>
  <c r="K50" i="16"/>
  <c r="G45" i="16"/>
  <c r="K28" i="16"/>
  <c r="G28" i="16"/>
  <c r="G43" i="16"/>
  <c r="K26" i="16"/>
  <c r="G26" i="16"/>
  <c r="G40" i="16"/>
  <c r="K40" i="16"/>
  <c r="G37" i="16"/>
  <c r="G44" i="16"/>
  <c r="G36" i="16"/>
  <c r="G48" i="16"/>
  <c r="G25" i="16"/>
  <c r="G55" i="16"/>
  <c r="G53" i="16"/>
  <c r="G52" i="16"/>
  <c r="K52" i="16"/>
  <c r="K51" i="16"/>
  <c r="G51" i="16"/>
  <c r="G35" i="16"/>
  <c r="K41" i="16"/>
  <c r="G30" i="16"/>
  <c r="K29" i="16"/>
  <c r="K44" i="16"/>
  <c r="K43" i="16"/>
  <c r="K42" i="16"/>
  <c r="K56" i="16"/>
  <c r="K55" i="16"/>
  <c r="K53" i="16"/>
  <c r="E58" i="16"/>
  <c r="K54" i="16"/>
  <c r="K32" i="16"/>
  <c r="K31" i="16"/>
  <c r="K30" i="16"/>
  <c r="G47" i="16"/>
  <c r="G31" i="16"/>
  <c r="G46" i="16"/>
  <c r="E60" i="18"/>
  <c r="F32" i="18"/>
  <c r="K32" i="18" s="1"/>
  <c r="E62" i="18"/>
  <c r="I58" i="18"/>
  <c r="I61" i="18"/>
  <c r="I59" i="18"/>
  <c r="I62" i="18"/>
  <c r="K25" i="18"/>
  <c r="K39" i="18"/>
  <c r="K26" i="18"/>
  <c r="K27" i="18"/>
  <c r="K37" i="18"/>
  <c r="K38" i="18"/>
  <c r="G40" i="18"/>
  <c r="K40" i="18"/>
  <c r="K28" i="18"/>
  <c r="G28" i="18"/>
  <c r="K50" i="18"/>
  <c r="E58" i="18"/>
  <c r="K49" i="18"/>
  <c r="K51" i="18"/>
  <c r="K52" i="18"/>
  <c r="E59" i="18"/>
  <c r="F31" i="18"/>
  <c r="K31" i="18" s="1"/>
  <c r="E61" i="18"/>
  <c r="K48" i="18"/>
  <c r="K36" i="18"/>
  <c r="K47" i="18"/>
  <c r="K35" i="18"/>
  <c r="K46" i="18"/>
  <c r="K34" i="18"/>
  <c r="K45" i="18"/>
  <c r="K33" i="18"/>
  <c r="K24" i="18"/>
  <c r="I61" i="17"/>
  <c r="J24" i="17"/>
  <c r="E61" i="17"/>
  <c r="E62" i="17"/>
  <c r="E59" i="17"/>
  <c r="E60" i="17"/>
  <c r="K24" i="17"/>
  <c r="E58" i="17"/>
  <c r="I62" i="16"/>
  <c r="J55" i="16"/>
  <c r="J43" i="16"/>
  <c r="J31" i="16"/>
  <c r="J54" i="16"/>
  <c r="J42" i="16"/>
  <c r="J30" i="16"/>
  <c r="I61" i="16"/>
  <c r="J53" i="16"/>
  <c r="J41" i="16"/>
  <c r="J29" i="16"/>
  <c r="K49" i="16"/>
  <c r="K37" i="16"/>
  <c r="K25" i="16"/>
  <c r="K48" i="16"/>
  <c r="K36" i="16"/>
  <c r="I58" i="16"/>
  <c r="J24" i="16"/>
  <c r="K47" i="16"/>
  <c r="K35" i="16"/>
  <c r="K46" i="16"/>
  <c r="K34" i="16"/>
  <c r="I59" i="16"/>
  <c r="K45" i="16"/>
  <c r="K33" i="16"/>
  <c r="J36" i="16"/>
  <c r="G24" i="16"/>
  <c r="E62" i="16"/>
  <c r="E60" i="16"/>
  <c r="E59" i="16"/>
  <c r="E61" i="16"/>
  <c r="K24" i="16"/>
  <c r="I58" i="17"/>
  <c r="I60" i="17"/>
  <c r="I59" i="17"/>
  <c r="I62" i="17"/>
  <c r="F60" i="16"/>
  <c r="F58" i="16"/>
  <c r="F62" i="16"/>
  <c r="F59" i="16"/>
  <c r="F61" i="16"/>
  <c r="F61" i="17"/>
  <c r="F59" i="17"/>
  <c r="F62" i="17"/>
  <c r="F58" i="17"/>
  <c r="F60" i="17"/>
  <c r="L29" i="20" l="1"/>
  <c r="L47" i="20"/>
  <c r="L42" i="20"/>
  <c r="L39" i="20"/>
  <c r="L40" i="20"/>
  <c r="L27" i="20"/>
  <c r="L32" i="20"/>
  <c r="L44" i="20"/>
  <c r="L46" i="20"/>
  <c r="L54" i="20"/>
  <c r="L50" i="20"/>
  <c r="L30" i="20"/>
  <c r="L33" i="20"/>
  <c r="L55" i="20"/>
  <c r="L37" i="20"/>
  <c r="L36" i="20"/>
  <c r="L38" i="20"/>
  <c r="L43" i="20"/>
  <c r="L35" i="20"/>
  <c r="L49" i="20"/>
  <c r="L53" i="20"/>
  <c r="L45" i="20"/>
  <c r="L51" i="20"/>
  <c r="L34" i="20"/>
  <c r="L48" i="20"/>
  <c r="K59" i="20"/>
  <c r="L41" i="20"/>
  <c r="L24" i="20"/>
  <c r="L28" i="20"/>
  <c r="K60" i="20"/>
  <c r="L25" i="20"/>
  <c r="K62" i="20"/>
  <c r="L52" i="20"/>
  <c r="K61" i="20"/>
  <c r="L31" i="20"/>
  <c r="L26" i="20"/>
  <c r="K58" i="20"/>
  <c r="L56" i="20"/>
  <c r="G47" i="18"/>
  <c r="F58" i="18"/>
  <c r="F59" i="18"/>
  <c r="F60" i="18"/>
  <c r="G36" i="18"/>
  <c r="G30" i="18"/>
  <c r="G42" i="18"/>
  <c r="G54" i="18"/>
  <c r="G31" i="18"/>
  <c r="G43" i="18"/>
  <c r="G55" i="18"/>
  <c r="F61" i="18"/>
  <c r="F62" i="18"/>
  <c r="G44" i="18"/>
  <c r="G48" i="18"/>
  <c r="G27" i="18"/>
  <c r="G56" i="18"/>
  <c r="G26" i="18"/>
  <c r="G33" i="18"/>
  <c r="G45" i="18"/>
  <c r="G29" i="18"/>
  <c r="G34" i="18"/>
  <c r="G41" i="18"/>
  <c r="G53" i="18"/>
  <c r="G46" i="18"/>
  <c r="L25" i="17"/>
  <c r="L41" i="17"/>
  <c r="L26" i="17"/>
  <c r="L42" i="17"/>
  <c r="L27" i="17"/>
  <c r="L43" i="17"/>
  <c r="L28" i="17"/>
  <c r="L44" i="17"/>
  <c r="L34" i="17"/>
  <c r="L29" i="17"/>
  <c r="L45" i="17"/>
  <c r="L55" i="17"/>
  <c r="L56" i="17"/>
  <c r="L30" i="17"/>
  <c r="L46" i="17"/>
  <c r="L40" i="17"/>
  <c r="L31" i="17"/>
  <c r="L47" i="17"/>
  <c r="L51" i="17"/>
  <c r="L39" i="17"/>
  <c r="L32" i="17"/>
  <c r="L48" i="17"/>
  <c r="L35" i="17"/>
  <c r="L33" i="17"/>
  <c r="L49" i="17"/>
  <c r="L50" i="17"/>
  <c r="L36" i="17"/>
  <c r="L52" i="17"/>
  <c r="L37" i="17"/>
  <c r="L53" i="17"/>
  <c r="L54" i="17"/>
  <c r="L38" i="17"/>
  <c r="L52" i="16"/>
  <c r="L48" i="16"/>
  <c r="L30" i="16"/>
  <c r="L37" i="16"/>
  <c r="L32" i="18"/>
  <c r="L39" i="18"/>
  <c r="L47" i="18"/>
  <c r="L53" i="18"/>
  <c r="L50" i="18"/>
  <c r="L25" i="18"/>
  <c r="L44" i="18"/>
  <c r="L36" i="18"/>
  <c r="L28" i="18"/>
  <c r="L41" i="18"/>
  <c r="L33" i="18"/>
  <c r="L48" i="18"/>
  <c r="L30" i="18"/>
  <c r="L38" i="18"/>
  <c r="L42" i="18"/>
  <c r="L40" i="18"/>
  <c r="L37" i="18"/>
  <c r="L54" i="18"/>
  <c r="L29" i="18"/>
  <c r="L45" i="18"/>
  <c r="L31" i="18"/>
  <c r="L34" i="18"/>
  <c r="L43" i="18"/>
  <c r="L52" i="18"/>
  <c r="L27" i="18"/>
  <c r="L55" i="18"/>
  <c r="L46" i="18"/>
  <c r="L51" i="18"/>
  <c r="L56" i="18"/>
  <c r="L35" i="18"/>
  <c r="L49" i="18"/>
  <c r="L26" i="18"/>
  <c r="G39" i="18"/>
  <c r="G49" i="18"/>
  <c r="G25" i="18"/>
  <c r="G38" i="18"/>
  <c r="G50" i="18"/>
  <c r="G24" i="18"/>
  <c r="G37" i="18"/>
  <c r="G51" i="18"/>
  <c r="G32" i="18"/>
  <c r="G35" i="18"/>
  <c r="G52" i="18"/>
  <c r="K62" i="18"/>
  <c r="L24" i="18"/>
  <c r="K61" i="18"/>
  <c r="K59" i="18"/>
  <c r="K58" i="18"/>
  <c r="K60" i="18"/>
  <c r="K60" i="17"/>
  <c r="K62" i="17"/>
  <c r="K58" i="17"/>
  <c r="K59" i="17"/>
  <c r="K61" i="17"/>
  <c r="L24" i="17"/>
  <c r="L25" i="16"/>
  <c r="L42" i="16"/>
  <c r="L45" i="16"/>
  <c r="L49" i="16"/>
  <c r="L26" i="16"/>
  <c r="L50" i="16"/>
  <c r="L27" i="16"/>
  <c r="L31" i="16"/>
  <c r="L33" i="16"/>
  <c r="L34" i="16"/>
  <c r="L28" i="16"/>
  <c r="L43" i="16"/>
  <c r="L46" i="16"/>
  <c r="L38" i="16"/>
  <c r="L55" i="16"/>
  <c r="L35" i="16"/>
  <c r="L39" i="16"/>
  <c r="L51" i="16"/>
  <c r="L47" i="16"/>
  <c r="L29" i="16"/>
  <c r="L32" i="16"/>
  <c r="L54" i="16"/>
  <c r="L41" i="16"/>
  <c r="L44" i="16"/>
  <c r="L53" i="16"/>
  <c r="L56" i="16"/>
  <c r="L36" i="16"/>
  <c r="L40" i="16"/>
  <c r="L24" i="16"/>
  <c r="K61" i="16"/>
  <c r="K59" i="16"/>
  <c r="K60" i="16"/>
  <c r="K58" i="16"/>
  <c r="K62" i="16"/>
  <c r="H62" i="5" l="1"/>
  <c r="D62" i="5"/>
  <c r="C62" i="5"/>
  <c r="H61" i="5"/>
  <c r="D61" i="5"/>
  <c r="C61" i="5"/>
  <c r="H60" i="5"/>
  <c r="D60" i="5"/>
  <c r="C60" i="5"/>
  <c r="H59" i="5"/>
  <c r="D59" i="5"/>
  <c r="C59" i="5"/>
  <c r="H58" i="5"/>
  <c r="D58" i="5"/>
  <c r="C58" i="5"/>
  <c r="H62" i="3"/>
  <c r="D62" i="3"/>
  <c r="C62" i="3"/>
  <c r="H61" i="3"/>
  <c r="D61" i="3"/>
  <c r="C61" i="3"/>
  <c r="H60" i="3"/>
  <c r="D60" i="3"/>
  <c r="C60" i="3"/>
  <c r="H59" i="3"/>
  <c r="D59" i="3"/>
  <c r="C59" i="3"/>
  <c r="H58" i="3"/>
  <c r="D58" i="3"/>
  <c r="C58" i="3"/>
  <c r="H62" i="2"/>
  <c r="D62" i="2"/>
  <c r="C62" i="2"/>
  <c r="H61" i="2"/>
  <c r="D61" i="2"/>
  <c r="C61" i="2"/>
  <c r="H60" i="2"/>
  <c r="D60" i="2"/>
  <c r="C60" i="2"/>
  <c r="H59" i="2"/>
  <c r="D59" i="2"/>
  <c r="C59" i="2"/>
  <c r="H58" i="2"/>
  <c r="D58" i="2"/>
  <c r="C58" i="2"/>
  <c r="H62" i="1"/>
  <c r="D62" i="1"/>
  <c r="H61" i="1"/>
  <c r="D61" i="1"/>
  <c r="C62" i="1"/>
  <c r="C61" i="1"/>
  <c r="H60" i="1"/>
  <c r="D60" i="1"/>
  <c r="C60" i="1"/>
  <c r="H59" i="1"/>
  <c r="D59" i="1"/>
  <c r="C59" i="1"/>
  <c r="H58" i="1"/>
  <c r="D58" i="1"/>
  <c r="C58" i="1"/>
  <c r="M62" i="1" l="1"/>
  <c r="M60" i="1"/>
  <c r="M58" i="1"/>
  <c r="M61" i="1"/>
  <c r="M59" i="1"/>
  <c r="M62" i="2"/>
  <c r="M61" i="2"/>
  <c r="M60" i="2"/>
  <c r="M59" i="2"/>
  <c r="M58" i="2"/>
  <c r="M62" i="3"/>
  <c r="M61" i="3"/>
  <c r="M60" i="3"/>
  <c r="M59" i="3"/>
  <c r="M58" i="3"/>
  <c r="M62" i="4"/>
  <c r="M61" i="4"/>
  <c r="M60" i="4"/>
  <c r="M59" i="4"/>
  <c r="M58" i="4"/>
  <c r="M62" i="5"/>
  <c r="M61" i="5"/>
  <c r="M60" i="5"/>
  <c r="M59" i="5"/>
  <c r="M58" i="5"/>
  <c r="C62" i="4" l="1"/>
  <c r="C61" i="4"/>
  <c r="C60" i="4"/>
  <c r="C59" i="4"/>
  <c r="C58" i="4"/>
  <c r="D62" i="4"/>
  <c r="D59" i="4"/>
  <c r="D60" i="4"/>
  <c r="D61" i="4"/>
  <c r="D58" i="4"/>
  <c r="H62" i="4"/>
  <c r="H61" i="4"/>
  <c r="H60" i="4"/>
  <c r="H58" i="4"/>
  <c r="H59" i="4"/>
  <c r="E46" i="4"/>
  <c r="F46" i="4" s="1"/>
  <c r="E34" i="4"/>
  <c r="F34" i="4" s="1"/>
  <c r="E56" i="4"/>
  <c r="F56" i="4" s="1"/>
  <c r="E44" i="4"/>
  <c r="F44" i="4" s="1"/>
  <c r="E32" i="4"/>
  <c r="F32" i="4" s="1"/>
  <c r="E54" i="4"/>
  <c r="F54" i="4" s="1"/>
  <c r="E42" i="4"/>
  <c r="F42" i="4" s="1"/>
  <c r="E30" i="4"/>
  <c r="F30" i="4" s="1"/>
  <c r="E53" i="4"/>
  <c r="F53" i="4" s="1"/>
  <c r="E41" i="4"/>
  <c r="F41" i="4" s="1"/>
  <c r="E29" i="4"/>
  <c r="F29" i="4" s="1"/>
  <c r="E50" i="4"/>
  <c r="F50" i="4" s="1"/>
  <c r="E38" i="4"/>
  <c r="F38" i="4" s="1"/>
  <c r="E26" i="4"/>
  <c r="F26" i="4" s="1"/>
  <c r="E55" i="4"/>
  <c r="F55" i="4" s="1"/>
  <c r="E43" i="4"/>
  <c r="F43" i="4" s="1"/>
  <c r="E31" i="4"/>
  <c r="F31" i="4" s="1"/>
  <c r="E51" i="4"/>
  <c r="F51" i="4" s="1"/>
  <c r="E39" i="4"/>
  <c r="F39" i="4" s="1"/>
  <c r="E27" i="4"/>
  <c r="F27" i="4" s="1"/>
  <c r="E48" i="4"/>
  <c r="F48" i="4" s="1"/>
  <c r="E49" i="4"/>
  <c r="F49" i="4" s="1"/>
  <c r="E37" i="4"/>
  <c r="F37" i="4" s="1"/>
  <c r="E25" i="4"/>
  <c r="F25" i="4" s="1"/>
  <c r="E36" i="4"/>
  <c r="F36" i="4" s="1"/>
  <c r="E45" i="4"/>
  <c r="F45" i="4" s="1"/>
  <c r="E33" i="4"/>
  <c r="F33" i="4" s="1"/>
  <c r="E47" i="4"/>
  <c r="F47" i="4" s="1"/>
  <c r="E35" i="4"/>
  <c r="F35" i="4" s="1"/>
  <c r="I29" i="4"/>
  <c r="I56" i="4"/>
  <c r="E52" i="4"/>
  <c r="F52" i="4" s="1"/>
  <c r="E40" i="4"/>
  <c r="F40" i="4" s="1"/>
  <c r="F28" i="4"/>
  <c r="I32" i="4"/>
  <c r="I52" i="4"/>
  <c r="I40" i="4"/>
  <c r="I28" i="4"/>
  <c r="I51" i="4"/>
  <c r="I39" i="4"/>
  <c r="I27" i="4"/>
  <c r="I49" i="4"/>
  <c r="I37" i="4"/>
  <c r="I25" i="4"/>
  <c r="I50" i="4"/>
  <c r="I48" i="4"/>
  <c r="I36" i="4"/>
  <c r="I38" i="4"/>
  <c r="I47" i="4"/>
  <c r="I35" i="4"/>
  <c r="I46" i="4"/>
  <c r="I34" i="4"/>
  <c r="I26" i="4"/>
  <c r="I45" i="4"/>
  <c r="I33" i="4"/>
  <c r="I55" i="4"/>
  <c r="I43" i="4"/>
  <c r="I31" i="4"/>
  <c r="I44" i="4"/>
  <c r="I54" i="4"/>
  <c r="I42" i="4"/>
  <c r="I30" i="4"/>
  <c r="I53" i="4"/>
  <c r="I41" i="4"/>
  <c r="K38" i="4" l="1"/>
  <c r="K56" i="4"/>
  <c r="K29" i="4"/>
  <c r="K41" i="4"/>
  <c r="K45" i="4"/>
  <c r="K49" i="4"/>
  <c r="K34" i="4"/>
  <c r="K26" i="4"/>
  <c r="K27" i="4"/>
  <c r="K39" i="4"/>
  <c r="K53" i="4"/>
  <c r="K46" i="4"/>
  <c r="K51" i="4"/>
  <c r="K28" i="4"/>
  <c r="N28" i="4" s="1"/>
  <c r="K42" i="4"/>
  <c r="K47" i="4"/>
  <c r="K40" i="4"/>
  <c r="K35" i="4"/>
  <c r="K54" i="4"/>
  <c r="K52" i="4"/>
  <c r="K44" i="4"/>
  <c r="K36" i="4"/>
  <c r="K32" i="4"/>
  <c r="K31" i="4"/>
  <c r="K48" i="4"/>
  <c r="K43" i="4"/>
  <c r="K50" i="4"/>
  <c r="K55" i="4"/>
  <c r="K25" i="4"/>
  <c r="K30" i="4"/>
  <c r="K33" i="4"/>
  <c r="K37" i="4"/>
  <c r="I56" i="5"/>
  <c r="E56" i="5"/>
  <c r="F56" i="5" s="1"/>
  <c r="I55" i="5"/>
  <c r="E55" i="5"/>
  <c r="F55" i="5" s="1"/>
  <c r="I54" i="5"/>
  <c r="E54" i="5"/>
  <c r="F54" i="5" s="1"/>
  <c r="I53" i="5"/>
  <c r="E53" i="5"/>
  <c r="F53" i="5" s="1"/>
  <c r="I52" i="5"/>
  <c r="E52" i="5"/>
  <c r="F52" i="5" s="1"/>
  <c r="I51" i="5"/>
  <c r="E51" i="5"/>
  <c r="F51" i="5" s="1"/>
  <c r="I50" i="5"/>
  <c r="E50" i="5"/>
  <c r="F50" i="5" s="1"/>
  <c r="I49" i="5"/>
  <c r="E49" i="5"/>
  <c r="F49" i="5" s="1"/>
  <c r="I48" i="5"/>
  <c r="E48" i="5"/>
  <c r="F48" i="5" s="1"/>
  <c r="I47" i="5"/>
  <c r="E47" i="5"/>
  <c r="F47" i="5" s="1"/>
  <c r="I46" i="5"/>
  <c r="E46" i="5"/>
  <c r="F46" i="5" s="1"/>
  <c r="I45" i="5"/>
  <c r="E45" i="5"/>
  <c r="F45" i="5" s="1"/>
  <c r="I44" i="5"/>
  <c r="E44" i="5"/>
  <c r="F44" i="5" s="1"/>
  <c r="I43" i="5"/>
  <c r="E43" i="5"/>
  <c r="F43" i="5" s="1"/>
  <c r="I42" i="5"/>
  <c r="E42" i="5"/>
  <c r="F42" i="5" s="1"/>
  <c r="I41" i="5"/>
  <c r="E41" i="5"/>
  <c r="F41" i="5" s="1"/>
  <c r="I40" i="5"/>
  <c r="E40" i="5"/>
  <c r="F40" i="5" s="1"/>
  <c r="I39" i="5"/>
  <c r="E39" i="5"/>
  <c r="F39" i="5" s="1"/>
  <c r="I38" i="5"/>
  <c r="E38" i="5"/>
  <c r="F38" i="5" s="1"/>
  <c r="I37" i="5"/>
  <c r="E37" i="5"/>
  <c r="F37" i="5" s="1"/>
  <c r="I36" i="5"/>
  <c r="E36" i="5"/>
  <c r="F36" i="5" s="1"/>
  <c r="I35" i="5"/>
  <c r="E35" i="5"/>
  <c r="F35" i="5" s="1"/>
  <c r="I34" i="5"/>
  <c r="E34" i="5"/>
  <c r="F34" i="5" s="1"/>
  <c r="I33" i="5"/>
  <c r="E33" i="5"/>
  <c r="F33" i="5" s="1"/>
  <c r="I32" i="5"/>
  <c r="E32" i="5"/>
  <c r="F32" i="5" s="1"/>
  <c r="I31" i="5"/>
  <c r="E31" i="5"/>
  <c r="F31" i="5" s="1"/>
  <c r="I30" i="5"/>
  <c r="E30" i="5"/>
  <c r="F30" i="5" s="1"/>
  <c r="I29" i="5"/>
  <c r="E29" i="5"/>
  <c r="F29" i="5" s="1"/>
  <c r="I28" i="5"/>
  <c r="E28" i="5"/>
  <c r="F28" i="5" s="1"/>
  <c r="I27" i="5"/>
  <c r="E27" i="5"/>
  <c r="F27" i="5" s="1"/>
  <c r="I26" i="5"/>
  <c r="E26" i="5"/>
  <c r="F26" i="5" s="1"/>
  <c r="I25" i="5"/>
  <c r="E25" i="5"/>
  <c r="F24" i="5"/>
  <c r="I24" i="4"/>
  <c r="E24" i="4"/>
  <c r="I56" i="3"/>
  <c r="E56" i="3"/>
  <c r="F56" i="3" s="1"/>
  <c r="I55" i="3"/>
  <c r="E55" i="3"/>
  <c r="F55" i="3" s="1"/>
  <c r="I54" i="3"/>
  <c r="E54" i="3"/>
  <c r="F54" i="3" s="1"/>
  <c r="I53" i="3"/>
  <c r="E53" i="3"/>
  <c r="F53" i="3" s="1"/>
  <c r="I52" i="3"/>
  <c r="E52" i="3"/>
  <c r="F52" i="3" s="1"/>
  <c r="I51" i="3"/>
  <c r="E51" i="3"/>
  <c r="F51" i="3" s="1"/>
  <c r="I50" i="3"/>
  <c r="E50" i="3"/>
  <c r="F50" i="3" s="1"/>
  <c r="I49" i="3"/>
  <c r="E49" i="3"/>
  <c r="F49" i="3" s="1"/>
  <c r="I48" i="3"/>
  <c r="E48" i="3"/>
  <c r="F48" i="3" s="1"/>
  <c r="I47" i="3"/>
  <c r="E47" i="3"/>
  <c r="F47" i="3" s="1"/>
  <c r="I46" i="3"/>
  <c r="E46" i="3"/>
  <c r="F46" i="3" s="1"/>
  <c r="I45" i="3"/>
  <c r="E45" i="3"/>
  <c r="F45" i="3" s="1"/>
  <c r="I44" i="3"/>
  <c r="E44" i="3"/>
  <c r="F44" i="3" s="1"/>
  <c r="I43" i="3"/>
  <c r="E43" i="3"/>
  <c r="F43" i="3" s="1"/>
  <c r="I42" i="3"/>
  <c r="E42" i="3"/>
  <c r="F42" i="3" s="1"/>
  <c r="I41" i="3"/>
  <c r="E41" i="3"/>
  <c r="F41" i="3" s="1"/>
  <c r="I40" i="3"/>
  <c r="E40" i="3"/>
  <c r="F40" i="3" s="1"/>
  <c r="I39" i="3"/>
  <c r="E39" i="3"/>
  <c r="F39" i="3" s="1"/>
  <c r="I38" i="3"/>
  <c r="E38" i="3"/>
  <c r="F38" i="3" s="1"/>
  <c r="I37" i="3"/>
  <c r="E37" i="3"/>
  <c r="F37" i="3" s="1"/>
  <c r="I36" i="3"/>
  <c r="E36" i="3"/>
  <c r="F36" i="3" s="1"/>
  <c r="I35" i="3"/>
  <c r="E35" i="3"/>
  <c r="F35" i="3" s="1"/>
  <c r="I34" i="3"/>
  <c r="E34" i="3"/>
  <c r="F34" i="3" s="1"/>
  <c r="I33" i="3"/>
  <c r="E33" i="3"/>
  <c r="F33" i="3" s="1"/>
  <c r="I32" i="3"/>
  <c r="E32" i="3"/>
  <c r="F32" i="3" s="1"/>
  <c r="I31" i="3"/>
  <c r="E31" i="3"/>
  <c r="F31" i="3" s="1"/>
  <c r="I30" i="3"/>
  <c r="E30" i="3"/>
  <c r="F30" i="3" s="1"/>
  <c r="I29" i="3"/>
  <c r="E29" i="3"/>
  <c r="F29" i="3" s="1"/>
  <c r="I28" i="3"/>
  <c r="E28" i="3"/>
  <c r="F28" i="3" s="1"/>
  <c r="I27" i="3"/>
  <c r="E27" i="3"/>
  <c r="F27" i="3" s="1"/>
  <c r="I26" i="3"/>
  <c r="E26" i="3"/>
  <c r="F26" i="3" s="1"/>
  <c r="I25" i="3"/>
  <c r="E25" i="3"/>
  <c r="F25" i="3" s="1"/>
  <c r="I24" i="3"/>
  <c r="E24" i="3"/>
  <c r="I56" i="2"/>
  <c r="E56" i="2"/>
  <c r="F56" i="2" s="1"/>
  <c r="I55" i="2"/>
  <c r="E55" i="2"/>
  <c r="F55" i="2" s="1"/>
  <c r="I54" i="2"/>
  <c r="E54" i="2"/>
  <c r="F54" i="2" s="1"/>
  <c r="I53" i="2"/>
  <c r="E53" i="2"/>
  <c r="F53" i="2" s="1"/>
  <c r="I52" i="2"/>
  <c r="E52" i="2"/>
  <c r="F52" i="2" s="1"/>
  <c r="I51" i="2"/>
  <c r="E51" i="2"/>
  <c r="F51" i="2" s="1"/>
  <c r="I50" i="2"/>
  <c r="E50" i="2"/>
  <c r="F50" i="2" s="1"/>
  <c r="I49" i="2"/>
  <c r="E49" i="2"/>
  <c r="F49" i="2" s="1"/>
  <c r="I48" i="2"/>
  <c r="E48" i="2"/>
  <c r="F48" i="2" s="1"/>
  <c r="I47" i="2"/>
  <c r="E47" i="2"/>
  <c r="F47" i="2" s="1"/>
  <c r="I46" i="2"/>
  <c r="E46" i="2"/>
  <c r="F46" i="2" s="1"/>
  <c r="I45" i="2"/>
  <c r="E45" i="2"/>
  <c r="F45" i="2" s="1"/>
  <c r="I44" i="2"/>
  <c r="E44" i="2"/>
  <c r="F44" i="2" s="1"/>
  <c r="I43" i="2"/>
  <c r="E43" i="2"/>
  <c r="F43" i="2" s="1"/>
  <c r="I42" i="2"/>
  <c r="E42" i="2"/>
  <c r="F42" i="2" s="1"/>
  <c r="I41" i="2"/>
  <c r="E41" i="2"/>
  <c r="F41" i="2" s="1"/>
  <c r="I40" i="2"/>
  <c r="E40" i="2"/>
  <c r="F40" i="2" s="1"/>
  <c r="I39" i="2"/>
  <c r="E39" i="2"/>
  <c r="F39" i="2" s="1"/>
  <c r="I38" i="2"/>
  <c r="E38" i="2"/>
  <c r="F38" i="2" s="1"/>
  <c r="I37" i="2"/>
  <c r="E37" i="2"/>
  <c r="F37" i="2" s="1"/>
  <c r="I36" i="2"/>
  <c r="E36" i="2"/>
  <c r="F36" i="2" s="1"/>
  <c r="I35" i="2"/>
  <c r="E35" i="2"/>
  <c r="F35" i="2" s="1"/>
  <c r="I34" i="2"/>
  <c r="E34" i="2"/>
  <c r="F34" i="2" s="1"/>
  <c r="I33" i="2"/>
  <c r="E33" i="2"/>
  <c r="F33" i="2" s="1"/>
  <c r="I32" i="2"/>
  <c r="E32" i="2"/>
  <c r="F32" i="2" s="1"/>
  <c r="I31" i="2"/>
  <c r="E31" i="2"/>
  <c r="F31" i="2" s="1"/>
  <c r="I30" i="2"/>
  <c r="E30" i="2"/>
  <c r="F30" i="2" s="1"/>
  <c r="I29" i="2"/>
  <c r="E29" i="2"/>
  <c r="F29" i="2" s="1"/>
  <c r="I28" i="2"/>
  <c r="E28" i="2"/>
  <c r="F28" i="2" s="1"/>
  <c r="I27" i="2"/>
  <c r="E27" i="2"/>
  <c r="F27" i="2" s="1"/>
  <c r="I26" i="2"/>
  <c r="E26" i="2"/>
  <c r="F26" i="2" s="1"/>
  <c r="I25" i="2"/>
  <c r="E25" i="2"/>
  <c r="F25" i="2" s="1"/>
  <c r="I24" i="2"/>
  <c r="E24" i="2"/>
  <c r="I56" i="1"/>
  <c r="E56" i="1"/>
  <c r="F56" i="1" s="1"/>
  <c r="I55" i="1"/>
  <c r="E55" i="1"/>
  <c r="F55" i="1" s="1"/>
  <c r="I54" i="1"/>
  <c r="E54" i="1"/>
  <c r="F54" i="1" s="1"/>
  <c r="I53" i="1"/>
  <c r="E53" i="1"/>
  <c r="F53" i="1" s="1"/>
  <c r="I52" i="1"/>
  <c r="E52" i="1"/>
  <c r="F52" i="1" s="1"/>
  <c r="I51" i="1"/>
  <c r="E51" i="1"/>
  <c r="F51" i="1" s="1"/>
  <c r="I50" i="1"/>
  <c r="E50" i="1"/>
  <c r="F50" i="1" s="1"/>
  <c r="I49" i="1"/>
  <c r="E49" i="1"/>
  <c r="F49" i="1" s="1"/>
  <c r="I48" i="1"/>
  <c r="E48" i="1"/>
  <c r="F48" i="1" s="1"/>
  <c r="I47" i="1"/>
  <c r="E47" i="1"/>
  <c r="F47" i="1" s="1"/>
  <c r="I46" i="1"/>
  <c r="E46" i="1"/>
  <c r="F46" i="1" s="1"/>
  <c r="I45" i="1"/>
  <c r="E45" i="1"/>
  <c r="F45" i="1" s="1"/>
  <c r="I44" i="1"/>
  <c r="E44" i="1"/>
  <c r="F44" i="1" s="1"/>
  <c r="I43" i="1"/>
  <c r="E43" i="1"/>
  <c r="F43" i="1" s="1"/>
  <c r="I42" i="1"/>
  <c r="E42" i="1"/>
  <c r="F42" i="1" s="1"/>
  <c r="I41" i="1"/>
  <c r="E41" i="1"/>
  <c r="F41" i="1" s="1"/>
  <c r="I40" i="1"/>
  <c r="E40" i="1"/>
  <c r="F40" i="1" s="1"/>
  <c r="I39" i="1"/>
  <c r="E39" i="1"/>
  <c r="F39" i="1" s="1"/>
  <c r="I38" i="1"/>
  <c r="E38" i="1"/>
  <c r="F38" i="1" s="1"/>
  <c r="I37" i="1"/>
  <c r="E37" i="1"/>
  <c r="F37" i="1" s="1"/>
  <c r="I36" i="1"/>
  <c r="E36" i="1"/>
  <c r="F36" i="1" s="1"/>
  <c r="I35" i="1"/>
  <c r="E35" i="1"/>
  <c r="F35" i="1" s="1"/>
  <c r="I34" i="1"/>
  <c r="E34" i="1"/>
  <c r="F34" i="1" s="1"/>
  <c r="I33" i="1"/>
  <c r="E33" i="1"/>
  <c r="F33" i="1" s="1"/>
  <c r="I32" i="1"/>
  <c r="E32" i="1"/>
  <c r="F32" i="1" s="1"/>
  <c r="I31" i="1"/>
  <c r="E31" i="1"/>
  <c r="F31" i="1" s="1"/>
  <c r="I30" i="1"/>
  <c r="E30" i="1"/>
  <c r="F30" i="1" s="1"/>
  <c r="I29" i="1"/>
  <c r="E29" i="1"/>
  <c r="F29" i="1" s="1"/>
  <c r="I28" i="1"/>
  <c r="E28" i="1"/>
  <c r="F28" i="1" s="1"/>
  <c r="I27" i="1"/>
  <c r="E27" i="1"/>
  <c r="F27" i="1" s="1"/>
  <c r="I26" i="1"/>
  <c r="E26" i="1"/>
  <c r="F26" i="1" s="1"/>
  <c r="I25" i="1"/>
  <c r="E25" i="1"/>
  <c r="F25" i="1" s="1"/>
  <c r="I24" i="1"/>
  <c r="E24" i="1"/>
  <c r="J24" i="5" l="1"/>
  <c r="I62" i="5"/>
  <c r="I58" i="5"/>
  <c r="I60" i="5"/>
  <c r="I59" i="5"/>
  <c r="I61" i="5"/>
  <c r="F25" i="5"/>
  <c r="G46" i="5" s="1"/>
  <c r="E59" i="5"/>
  <c r="E62" i="5"/>
  <c r="E58" i="5"/>
  <c r="E61" i="5"/>
  <c r="E60" i="5"/>
  <c r="K29" i="5"/>
  <c r="K24" i="5"/>
  <c r="F60" i="5"/>
  <c r="I61" i="3"/>
  <c r="I60" i="3"/>
  <c r="I62" i="3"/>
  <c r="I59" i="3"/>
  <c r="I58" i="3"/>
  <c r="F24" i="3"/>
  <c r="G26" i="3" s="1"/>
  <c r="E62" i="3"/>
  <c r="E59" i="3"/>
  <c r="E61" i="3"/>
  <c r="E58" i="3"/>
  <c r="E60" i="3"/>
  <c r="I62" i="2"/>
  <c r="I58" i="2"/>
  <c r="I61" i="2"/>
  <c r="I60" i="2"/>
  <c r="I59" i="2"/>
  <c r="F24" i="2"/>
  <c r="G36" i="2" s="1"/>
  <c r="E58" i="2"/>
  <c r="E62" i="2"/>
  <c r="E59" i="2"/>
  <c r="E60" i="2"/>
  <c r="E61" i="2"/>
  <c r="I59" i="1"/>
  <c r="I58" i="1"/>
  <c r="I62" i="1"/>
  <c r="I61" i="1"/>
  <c r="I60" i="1"/>
  <c r="K40" i="1"/>
  <c r="F24" i="1"/>
  <c r="G33" i="1" s="1"/>
  <c r="E58" i="1"/>
  <c r="E60" i="1"/>
  <c r="E62" i="1"/>
  <c r="E59" i="1"/>
  <c r="E61" i="1"/>
  <c r="F24" i="4"/>
  <c r="G37" i="4" s="1"/>
  <c r="E61" i="4"/>
  <c r="E62" i="4"/>
  <c r="E58" i="4"/>
  <c r="E59" i="4"/>
  <c r="E60" i="4"/>
  <c r="J27" i="4"/>
  <c r="I62" i="4"/>
  <c r="I61" i="4"/>
  <c r="I60" i="4"/>
  <c r="I59" i="4"/>
  <c r="I58" i="4"/>
  <c r="K50" i="1"/>
  <c r="K54" i="1"/>
  <c r="K35" i="1"/>
  <c r="K47" i="1"/>
  <c r="J38" i="1"/>
  <c r="J53" i="1"/>
  <c r="J25" i="1"/>
  <c r="J37" i="1"/>
  <c r="J43" i="1"/>
  <c r="J26" i="1"/>
  <c r="J32" i="1"/>
  <c r="K38" i="1"/>
  <c r="J55" i="1"/>
  <c r="J50" i="1"/>
  <c r="K56" i="1"/>
  <c r="K44" i="1"/>
  <c r="J34" i="1"/>
  <c r="J29" i="1"/>
  <c r="J52" i="1"/>
  <c r="K44" i="2"/>
  <c r="K26" i="2"/>
  <c r="K32" i="2"/>
  <c r="K27" i="2"/>
  <c r="K39" i="2"/>
  <c r="K41" i="2"/>
  <c r="K47" i="2"/>
  <c r="K48" i="2"/>
  <c r="K29" i="2"/>
  <c r="K50" i="2"/>
  <c r="K28" i="2"/>
  <c r="K30" i="2"/>
  <c r="K46" i="2"/>
  <c r="K37" i="2"/>
  <c r="K53" i="2"/>
  <c r="K38" i="2"/>
  <c r="K44" i="3"/>
  <c r="K35" i="3"/>
  <c r="K31" i="3"/>
  <c r="K50" i="3"/>
  <c r="K53" i="3"/>
  <c r="J55" i="3"/>
  <c r="K49" i="3"/>
  <c r="K32" i="3"/>
  <c r="K33" i="3"/>
  <c r="K35" i="5"/>
  <c r="K49" i="5"/>
  <c r="K47" i="5"/>
  <c r="J26" i="5"/>
  <c r="K26" i="5"/>
  <c r="K41" i="5"/>
  <c r="K56" i="5"/>
  <c r="K32" i="5"/>
  <c r="K52" i="5"/>
  <c r="K55" i="5"/>
  <c r="K28" i="5"/>
  <c r="K53" i="5"/>
  <c r="K40" i="5"/>
  <c r="K34" i="5"/>
  <c r="K44" i="5"/>
  <c r="K41" i="3"/>
  <c r="K52" i="3"/>
  <c r="K28" i="3"/>
  <c r="J25" i="3"/>
  <c r="G48" i="3"/>
  <c r="G50" i="3"/>
  <c r="G38" i="3"/>
  <c r="K34" i="3"/>
  <c r="K41" i="1"/>
  <c r="J41" i="1"/>
  <c r="J47" i="1"/>
  <c r="K55" i="1"/>
  <c r="J44" i="1"/>
  <c r="J28" i="1"/>
  <c r="J40" i="1"/>
  <c r="J49" i="1"/>
  <c r="K31" i="1"/>
  <c r="K42" i="1"/>
  <c r="J35" i="1"/>
  <c r="K53" i="1"/>
  <c r="J56" i="1"/>
  <c r="K46" i="1"/>
  <c r="J31" i="1"/>
  <c r="J46" i="1"/>
  <c r="J55" i="2"/>
  <c r="J44" i="2"/>
  <c r="J35" i="2"/>
  <c r="J56" i="2"/>
  <c r="K35" i="2"/>
  <c r="J25" i="2"/>
  <c r="J33" i="4"/>
  <c r="J30" i="4"/>
  <c r="J52" i="4"/>
  <c r="J34" i="4"/>
  <c r="J43" i="4"/>
  <c r="J42" i="4"/>
  <c r="J56" i="4"/>
  <c r="J29" i="4"/>
  <c r="J48" i="4"/>
  <c r="J38" i="4"/>
  <c r="J28" i="4"/>
  <c r="J26" i="4"/>
  <c r="J31" i="4"/>
  <c r="J54" i="4"/>
  <c r="J51" i="4"/>
  <c r="J25" i="4"/>
  <c r="J35" i="4"/>
  <c r="J46" i="4"/>
  <c r="J32" i="4"/>
  <c r="J49" i="4"/>
  <c r="J55" i="4"/>
  <c r="J36" i="4"/>
  <c r="J45" i="4"/>
  <c r="J40" i="4"/>
  <c r="J53" i="4"/>
  <c r="J50" i="4"/>
  <c r="J47" i="4"/>
  <c r="J37" i="4"/>
  <c r="J44" i="4"/>
  <c r="J39" i="4"/>
  <c r="J41" i="4"/>
  <c r="G52" i="4"/>
  <c r="G41" i="4"/>
  <c r="G42" i="4"/>
  <c r="G43" i="4"/>
  <c r="G32" i="4"/>
  <c r="G35" i="4"/>
  <c r="K43" i="1"/>
  <c r="K39" i="1"/>
  <c r="G34" i="3"/>
  <c r="G53" i="3"/>
  <c r="K27" i="1"/>
  <c r="K33" i="1"/>
  <c r="K51" i="1"/>
  <c r="K36" i="1"/>
  <c r="G29" i="2"/>
  <c r="K28" i="1"/>
  <c r="K29" i="1"/>
  <c r="K25" i="1"/>
  <c r="K34" i="1"/>
  <c r="K48" i="1"/>
  <c r="K52" i="1"/>
  <c r="G25" i="3"/>
  <c r="G46" i="3"/>
  <c r="K32" i="1"/>
  <c r="G56" i="3"/>
  <c r="K37" i="1"/>
  <c r="K26" i="1"/>
  <c r="K30" i="1"/>
  <c r="K45" i="1"/>
  <c r="K49" i="1"/>
  <c r="K42" i="3"/>
  <c r="J42" i="3"/>
  <c r="J41" i="5"/>
  <c r="J32" i="2"/>
  <c r="J41" i="2"/>
  <c r="J50" i="2"/>
  <c r="K54" i="2"/>
  <c r="K56" i="2"/>
  <c r="J28" i="3"/>
  <c r="K37" i="3"/>
  <c r="K55" i="3"/>
  <c r="J34" i="5"/>
  <c r="K38" i="5"/>
  <c r="J54" i="3"/>
  <c r="G28" i="3"/>
  <c r="J52" i="3"/>
  <c r="K37" i="5"/>
  <c r="K43" i="2"/>
  <c r="J54" i="2"/>
  <c r="J48" i="3"/>
  <c r="G31" i="5"/>
  <c r="J38" i="5"/>
  <c r="J39" i="2"/>
  <c r="K34" i="2"/>
  <c r="K52" i="2"/>
  <c r="J26" i="3"/>
  <c r="G24" i="2"/>
  <c r="J27" i="2"/>
  <c r="J34" i="2"/>
  <c r="K36" i="2"/>
  <c r="J43" i="2"/>
  <c r="K45" i="2"/>
  <c r="J52" i="2"/>
  <c r="K26" i="3"/>
  <c r="J37" i="3"/>
  <c r="G56" i="5"/>
  <c r="G44" i="5"/>
  <c r="K31" i="5"/>
  <c r="J53" i="5"/>
  <c r="J28" i="2"/>
  <c r="G42" i="3"/>
  <c r="J36" i="2"/>
  <c r="J45" i="2"/>
  <c r="J43" i="3"/>
  <c r="J46" i="3"/>
  <c r="G51" i="3"/>
  <c r="J35" i="5"/>
  <c r="J46" i="5"/>
  <c r="K50" i="5"/>
  <c r="J46" i="2"/>
  <c r="J24" i="2"/>
  <c r="J29" i="2"/>
  <c r="J38" i="2"/>
  <c r="J47" i="2"/>
  <c r="J24" i="3"/>
  <c r="J29" i="3"/>
  <c r="J31" i="3"/>
  <c r="J35" i="3"/>
  <c r="K40" i="3"/>
  <c r="J40" i="3"/>
  <c r="K43" i="3"/>
  <c r="K46" i="3"/>
  <c r="J53" i="3"/>
  <c r="K46" i="5"/>
  <c r="J50" i="5"/>
  <c r="K25" i="3"/>
  <c r="J50" i="3"/>
  <c r="K25" i="2"/>
  <c r="J27" i="1"/>
  <c r="J30" i="1"/>
  <c r="J33" i="1"/>
  <c r="J36" i="1"/>
  <c r="J39" i="1"/>
  <c r="J42" i="1"/>
  <c r="J45" i="1"/>
  <c r="J48" i="1"/>
  <c r="J51" i="1"/>
  <c r="J54" i="1"/>
  <c r="K31" i="2"/>
  <c r="K40" i="2"/>
  <c r="K49" i="2"/>
  <c r="K29" i="3"/>
  <c r="J33" i="3"/>
  <c r="J49" i="3"/>
  <c r="J51" i="3"/>
  <c r="K43" i="5"/>
  <c r="G39" i="2"/>
  <c r="G41" i="5"/>
  <c r="G39" i="3"/>
  <c r="G34" i="5"/>
  <c r="J30" i="3"/>
  <c r="J24" i="1"/>
  <c r="J31" i="2"/>
  <c r="K33" i="2"/>
  <c r="J40" i="2"/>
  <c r="K42" i="2"/>
  <c r="J49" i="2"/>
  <c r="K51" i="2"/>
  <c r="K55" i="2"/>
  <c r="K38" i="3"/>
  <c r="J44" i="3"/>
  <c r="G47" i="3"/>
  <c r="K56" i="3"/>
  <c r="J32" i="5"/>
  <c r="G29" i="5"/>
  <c r="J47" i="5"/>
  <c r="J32" i="3"/>
  <c r="J48" i="2"/>
  <c r="J26" i="2"/>
  <c r="J33" i="2"/>
  <c r="J42" i="2"/>
  <c r="J51" i="2"/>
  <c r="J53" i="2"/>
  <c r="K27" i="3"/>
  <c r="J27" i="3"/>
  <c r="J38" i="3"/>
  <c r="J47" i="3"/>
  <c r="G54" i="3"/>
  <c r="J56" i="3"/>
  <c r="G36" i="5"/>
  <c r="G40" i="5"/>
  <c r="G55" i="5"/>
  <c r="J36" i="3"/>
  <c r="J37" i="2"/>
  <c r="J34" i="3"/>
  <c r="J30" i="2"/>
  <c r="K39" i="3"/>
  <c r="J39" i="3"/>
  <c r="K36" i="3"/>
  <c r="J41" i="3"/>
  <c r="K47" i="3"/>
  <c r="K54" i="3"/>
  <c r="J29" i="5"/>
  <c r="G33" i="5"/>
  <c r="K51" i="3"/>
  <c r="K36" i="5"/>
  <c r="J36" i="5"/>
  <c r="K48" i="5"/>
  <c r="J48" i="5"/>
  <c r="J31" i="5"/>
  <c r="J43" i="5"/>
  <c r="J55" i="5"/>
  <c r="K30" i="3"/>
  <c r="K48" i="3"/>
  <c r="K33" i="5"/>
  <c r="J33" i="5"/>
  <c r="K45" i="5"/>
  <c r="J45" i="5"/>
  <c r="K45" i="3"/>
  <c r="J28" i="5"/>
  <c r="J40" i="5"/>
  <c r="J52" i="5"/>
  <c r="J45" i="3"/>
  <c r="K30" i="5"/>
  <c r="J30" i="5"/>
  <c r="K42" i="5"/>
  <c r="J42" i="5"/>
  <c r="K54" i="5"/>
  <c r="J54" i="5"/>
  <c r="J25" i="5"/>
  <c r="J37" i="5"/>
  <c r="J49" i="5"/>
  <c r="J44" i="5"/>
  <c r="J56" i="5"/>
  <c r="J24" i="4"/>
  <c r="K27" i="5"/>
  <c r="J27" i="5"/>
  <c r="K39" i="5"/>
  <c r="J39" i="5"/>
  <c r="K51" i="5"/>
  <c r="J51" i="5"/>
  <c r="F58" i="5" l="1"/>
  <c r="G51" i="5"/>
  <c r="F61" i="5"/>
  <c r="G26" i="5"/>
  <c r="G45" i="5"/>
  <c r="F59" i="5"/>
  <c r="F62" i="5"/>
  <c r="G53" i="5"/>
  <c r="G48" i="5"/>
  <c r="K25" i="5"/>
  <c r="L49" i="5" s="1"/>
  <c r="G25" i="5"/>
  <c r="G27" i="5"/>
  <c r="G43" i="5"/>
  <c r="G49" i="5"/>
  <c r="G24" i="5"/>
  <c r="G52" i="5"/>
  <c r="G42" i="5"/>
  <c r="G39" i="5"/>
  <c r="G38" i="5"/>
  <c r="G35" i="5"/>
  <c r="G30" i="5"/>
  <c r="G54" i="5"/>
  <c r="G47" i="5"/>
  <c r="G28" i="5"/>
  <c r="G50" i="5"/>
  <c r="G32" i="5"/>
  <c r="G37" i="5"/>
  <c r="G46" i="4"/>
  <c r="G47" i="4"/>
  <c r="G36" i="3"/>
  <c r="G41" i="3"/>
  <c r="G49" i="3"/>
  <c r="G55" i="3"/>
  <c r="G32" i="3"/>
  <c r="G52" i="3"/>
  <c r="G40" i="3"/>
  <c r="G45" i="3"/>
  <c r="G27" i="3"/>
  <c r="G44" i="3"/>
  <c r="K24" i="3"/>
  <c r="L32" i="3" s="1"/>
  <c r="G33" i="3"/>
  <c r="G35" i="3"/>
  <c r="G37" i="3"/>
  <c r="G29" i="3"/>
  <c r="G31" i="3"/>
  <c r="G30" i="3"/>
  <c r="G24" i="3"/>
  <c r="G43" i="3"/>
  <c r="F58" i="3"/>
  <c r="F62" i="3"/>
  <c r="F59" i="3"/>
  <c r="F61" i="3"/>
  <c r="F60" i="3"/>
  <c r="G47" i="2"/>
  <c r="G46" i="2"/>
  <c r="G56" i="2"/>
  <c r="G54" i="2"/>
  <c r="G41" i="2"/>
  <c r="G34" i="2"/>
  <c r="G45" i="2"/>
  <c r="G38" i="2"/>
  <c r="G48" i="2"/>
  <c r="G55" i="2"/>
  <c r="G49" i="2"/>
  <c r="G51" i="2"/>
  <c r="G25" i="2"/>
  <c r="G43" i="2"/>
  <c r="G42" i="2"/>
  <c r="G40" i="2"/>
  <c r="G35" i="2"/>
  <c r="G50" i="2"/>
  <c r="G53" i="2"/>
  <c r="G30" i="2"/>
  <c r="G28" i="2"/>
  <c r="G37" i="2"/>
  <c r="G52" i="2"/>
  <c r="G44" i="2"/>
  <c r="G33" i="2"/>
  <c r="G32" i="2"/>
  <c r="G31" i="2"/>
  <c r="K24" i="2"/>
  <c r="K58" i="2" s="1"/>
  <c r="G27" i="2"/>
  <c r="G26" i="2"/>
  <c r="K62" i="2"/>
  <c r="K59" i="2"/>
  <c r="F60" i="2"/>
  <c r="F62" i="2"/>
  <c r="F59" i="2"/>
  <c r="F61" i="2"/>
  <c r="F58" i="2"/>
  <c r="G51" i="4"/>
  <c r="G26" i="4"/>
  <c r="G50" i="4"/>
  <c r="G25" i="4"/>
  <c r="G24" i="4"/>
  <c r="G28" i="1"/>
  <c r="G39" i="1"/>
  <c r="G38" i="1"/>
  <c r="G31" i="1"/>
  <c r="G41" i="1"/>
  <c r="G55" i="1"/>
  <c r="G24" i="1"/>
  <c r="G47" i="1"/>
  <c r="G50" i="1"/>
  <c r="G51" i="1"/>
  <c r="G27" i="1"/>
  <c r="G48" i="1"/>
  <c r="G46" i="1"/>
  <c r="G53" i="1"/>
  <c r="G56" i="1"/>
  <c r="K24" i="1"/>
  <c r="L40" i="1" s="1"/>
  <c r="G42" i="1"/>
  <c r="G26" i="1"/>
  <c r="G35" i="1"/>
  <c r="G43" i="1"/>
  <c r="G52" i="1"/>
  <c r="G44" i="1"/>
  <c r="G45" i="1"/>
  <c r="G32" i="1"/>
  <c r="G34" i="1"/>
  <c r="G54" i="1"/>
  <c r="G40" i="1"/>
  <c r="G30" i="1"/>
  <c r="G37" i="1"/>
  <c r="G25" i="1"/>
  <c r="G36" i="1"/>
  <c r="G29" i="1"/>
  <c r="G49" i="1"/>
  <c r="F58" i="1"/>
  <c r="F60" i="1"/>
  <c r="F62" i="1"/>
  <c r="F59" i="1"/>
  <c r="F61" i="1"/>
  <c r="G56" i="4"/>
  <c r="G30" i="4"/>
  <c r="G39" i="4"/>
  <c r="G48" i="4"/>
  <c r="G44" i="4"/>
  <c r="G53" i="4"/>
  <c r="G27" i="4"/>
  <c r="G36" i="4"/>
  <c r="K24" i="4"/>
  <c r="L52" i="4" s="1"/>
  <c r="G34" i="4"/>
  <c r="G55" i="4"/>
  <c r="G29" i="4"/>
  <c r="G38" i="4"/>
  <c r="G45" i="4"/>
  <c r="G31" i="4"/>
  <c r="G40" i="4"/>
  <c r="G49" i="4"/>
  <c r="G33" i="4"/>
  <c r="G54" i="4"/>
  <c r="G28" i="4"/>
  <c r="F61" i="4"/>
  <c r="F62" i="4"/>
  <c r="F59" i="4"/>
  <c r="F60" i="4"/>
  <c r="F58" i="4"/>
  <c r="L53" i="4"/>
  <c r="L28" i="4"/>
  <c r="L48" i="4"/>
  <c r="L33" i="4"/>
  <c r="L38" i="4"/>
  <c r="L50" i="4"/>
  <c r="L24" i="4"/>
  <c r="L24" i="5" l="1"/>
  <c r="L33" i="5"/>
  <c r="L56" i="5"/>
  <c r="L29" i="5"/>
  <c r="L42" i="5"/>
  <c r="L44" i="5"/>
  <c r="L28" i="5"/>
  <c r="L43" i="5"/>
  <c r="L38" i="5"/>
  <c r="L40" i="5"/>
  <c r="L47" i="5"/>
  <c r="K61" i="5"/>
  <c r="K58" i="5"/>
  <c r="L37" i="5"/>
  <c r="L36" i="5"/>
  <c r="L45" i="5"/>
  <c r="L32" i="5"/>
  <c r="L41" i="5"/>
  <c r="K62" i="5"/>
  <c r="L50" i="5"/>
  <c r="L46" i="5"/>
  <c r="K60" i="5"/>
  <c r="L39" i="5"/>
  <c r="L26" i="5"/>
  <c r="K59" i="5"/>
  <c r="L25" i="5"/>
  <c r="L30" i="5"/>
  <c r="L51" i="5"/>
  <c r="L34" i="5"/>
  <c r="L53" i="5"/>
  <c r="L31" i="5"/>
  <c r="L55" i="5"/>
  <c r="L54" i="5"/>
  <c r="L48" i="5"/>
  <c r="L27" i="5"/>
  <c r="L35" i="5"/>
  <c r="L52" i="5"/>
  <c r="L56" i="4"/>
  <c r="L27" i="4"/>
  <c r="L32" i="4"/>
  <c r="L25" i="4"/>
  <c r="L44" i="4"/>
  <c r="L41" i="4"/>
  <c r="L39" i="3"/>
  <c r="L37" i="3"/>
  <c r="L40" i="3"/>
  <c r="L52" i="3"/>
  <c r="L43" i="3"/>
  <c r="L29" i="3"/>
  <c r="L30" i="3"/>
  <c r="L50" i="3"/>
  <c r="L46" i="3"/>
  <c r="L48" i="3"/>
  <c r="L31" i="3"/>
  <c r="L49" i="3"/>
  <c r="L56" i="3"/>
  <c r="L51" i="3"/>
  <c r="L41" i="3"/>
  <c r="L53" i="3"/>
  <c r="L34" i="3"/>
  <c r="L27" i="3"/>
  <c r="L33" i="3"/>
  <c r="L26" i="3"/>
  <c r="L36" i="3"/>
  <c r="L38" i="3"/>
  <c r="L55" i="3"/>
  <c r="L28" i="3"/>
  <c r="L35" i="3"/>
  <c r="K59" i="3"/>
  <c r="K62" i="3"/>
  <c r="K58" i="3"/>
  <c r="K61" i="3"/>
  <c r="K60" i="3"/>
  <c r="L42" i="3"/>
  <c r="L25" i="3"/>
  <c r="L45" i="3"/>
  <c r="L54" i="3"/>
  <c r="L24" i="3"/>
  <c r="L47" i="3"/>
  <c r="L44" i="3"/>
  <c r="L54" i="2"/>
  <c r="L38" i="2"/>
  <c r="L32" i="2"/>
  <c r="L56" i="2"/>
  <c r="L45" i="2"/>
  <c r="L36" i="2"/>
  <c r="L43" i="2"/>
  <c r="L40" i="2"/>
  <c r="L30" i="2"/>
  <c r="L50" i="2"/>
  <c r="L47" i="2"/>
  <c r="L31" i="2"/>
  <c r="L41" i="2"/>
  <c r="L42" i="2"/>
  <c r="L52" i="2"/>
  <c r="K61" i="2"/>
  <c r="L25" i="2"/>
  <c r="L46" i="2"/>
  <c r="L27" i="2"/>
  <c r="L55" i="2"/>
  <c r="L28" i="2"/>
  <c r="L37" i="2"/>
  <c r="L51" i="2"/>
  <c r="L34" i="2"/>
  <c r="L44" i="2"/>
  <c r="L35" i="2"/>
  <c r="L49" i="2"/>
  <c r="K60" i="2"/>
  <c r="L48" i="2"/>
  <c r="L53" i="2"/>
  <c r="L39" i="2"/>
  <c r="L26" i="2"/>
  <c r="L33" i="2"/>
  <c r="L29" i="2"/>
  <c r="L24" i="2"/>
  <c r="L39" i="4"/>
  <c r="L45" i="4"/>
  <c r="L37" i="4"/>
  <c r="L55" i="4"/>
  <c r="L26" i="4"/>
  <c r="L46" i="4"/>
  <c r="L47" i="4"/>
  <c r="L34" i="4"/>
  <c r="L54" i="4"/>
  <c r="L48" i="1"/>
  <c r="L49" i="1"/>
  <c r="L33" i="1"/>
  <c r="L55" i="1"/>
  <c r="L42" i="1"/>
  <c r="L30" i="1"/>
  <c r="L25" i="1"/>
  <c r="L46" i="1"/>
  <c r="L50" i="1"/>
  <c r="L35" i="1"/>
  <c r="L47" i="1"/>
  <c r="L45" i="1"/>
  <c r="L28" i="1"/>
  <c r="L44" i="1"/>
  <c r="L38" i="1"/>
  <c r="L43" i="1"/>
  <c r="L41" i="1"/>
  <c r="L24" i="1"/>
  <c r="L36" i="1"/>
  <c r="L32" i="1"/>
  <c r="L34" i="1"/>
  <c r="L29" i="1"/>
  <c r="L27" i="1"/>
  <c r="L37" i="1"/>
  <c r="L52" i="1"/>
  <c r="L54" i="1"/>
  <c r="K58" i="1"/>
  <c r="K60" i="1"/>
  <c r="K62" i="1"/>
  <c r="K59" i="1"/>
  <c r="K61" i="1"/>
  <c r="L39" i="1"/>
  <c r="L56" i="1"/>
  <c r="L51" i="1"/>
  <c r="L31" i="1"/>
  <c r="L53" i="1"/>
  <c r="L26" i="1"/>
  <c r="L49" i="4"/>
  <c r="L43" i="4"/>
  <c r="L51" i="4"/>
  <c r="L36" i="4"/>
  <c r="L30" i="4"/>
  <c r="L35" i="4"/>
  <c r="L40" i="4"/>
  <c r="L29" i="4"/>
  <c r="L31" i="4"/>
  <c r="L42" i="4"/>
  <c r="K62" i="4"/>
  <c r="K61" i="4"/>
  <c r="K60" i="4"/>
  <c r="K59" i="4"/>
  <c r="K58" i="4"/>
</calcChain>
</file>

<file path=xl/sharedStrings.xml><?xml version="1.0" encoding="utf-8"?>
<sst xmlns="http://schemas.openxmlformats.org/spreadsheetml/2006/main" count="877" uniqueCount="140">
  <si>
    <t>ID PILAR</t>
  </si>
  <si>
    <t>PILAR</t>
  </si>
  <si>
    <t>ID SUBPILAR</t>
  </si>
  <si>
    <t>SUBPILAR</t>
  </si>
  <si>
    <t>ID INDICADOR</t>
  </si>
  <si>
    <t>INDICADOR</t>
  </si>
  <si>
    <t>CONNOTACIÓN</t>
  </si>
  <si>
    <t>IMPUTADO</t>
  </si>
  <si>
    <t>INF</t>
  </si>
  <si>
    <t>Infraestructura del bienestar</t>
  </si>
  <si>
    <t>INF-1</t>
  </si>
  <si>
    <t>INF-1-1</t>
  </si>
  <si>
    <t xml:space="preserve">Acceso al servicio de acueducto </t>
  </si>
  <si>
    <t>Positiva</t>
  </si>
  <si>
    <t>NO</t>
  </si>
  <si>
    <t>INF-1-2</t>
  </si>
  <si>
    <t>Acceso a la energía eléctrica</t>
  </si>
  <si>
    <t>INF-1-3</t>
  </si>
  <si>
    <t>Acceso a servicio de internet</t>
  </si>
  <si>
    <t>INF-1-4</t>
  </si>
  <si>
    <t>Acceso a servicio de gas</t>
  </si>
  <si>
    <t>SI</t>
  </si>
  <si>
    <t>INF-1-5</t>
  </si>
  <si>
    <t>Acceso al servicio de alcantarillado</t>
  </si>
  <si>
    <t>INF-2</t>
  </si>
  <si>
    <t>Bienestar</t>
  </si>
  <si>
    <t>INF-2-1</t>
  </si>
  <si>
    <t xml:space="preserve">Tenencia de vivienda </t>
  </si>
  <si>
    <t>INF-2-2</t>
  </si>
  <si>
    <t>Bienestar subjetivo</t>
  </si>
  <si>
    <t>INF-2-3</t>
  </si>
  <si>
    <t>Déficit cuantitativo</t>
  </si>
  <si>
    <t>Negativa</t>
  </si>
  <si>
    <t>INF-2-4</t>
  </si>
  <si>
    <t>Déficit cualitativo</t>
  </si>
  <si>
    <t>FICHA TECNICA INDICADOR</t>
  </si>
  <si>
    <t>Acceso a servicios</t>
  </si>
  <si>
    <t>OBJETIVO</t>
  </si>
  <si>
    <t>Evaluar y comprender las disparidades de género en el acceso al servicio de acueducto,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</si>
  <si>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VARIABLE</t>
  </si>
  <si>
    <t>Número de mujeres con acceso a acueducto y número de hombres con acceso a acueducto</t>
  </si>
  <si>
    <t>FORMULA</t>
  </si>
  <si>
    <t>INTERPRETACIÓN</t>
  </si>
  <si>
    <t>FUENTE Y AÑO DE INFORMACIÓN</t>
  </si>
  <si>
    <t>Encuesta de Calidad de Vida - DANE [2022]</t>
  </si>
  <si>
    <t>FILTRO</t>
  </si>
  <si>
    <t>(P8520S5) ¿Con cuáles de los siguientes servicios públicos, privados o comunales cuenta la vivienda? Acueducto</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</si>
  <si>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</si>
  <si>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</si>
  <si>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</si>
  <si>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</si>
  <si>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</si>
  <si>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</si>
  <si>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</si>
  <si>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</si>
  <si>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</si>
  <si>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</si>
  <si>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</si>
  <si>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</si>
  <si>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</si>
  <si>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</si>
  <si>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Puntaje</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</si>
  <si>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</si>
  <si>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</si>
  <si>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</si>
  <si>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</si>
  <si>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</si>
  <si>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</si>
  <si>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</si>
  <si>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</si>
  <si>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</si>
  <si>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</si>
  <si>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</si>
  <si>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</si>
  <si>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</si>
  <si>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</si>
  <si>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</si>
  <si>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</si>
  <si>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</si>
  <si>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</si>
  <si>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</si>
  <si>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</si>
  <si>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</si>
  <si>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</si>
  <si>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</si>
  <si>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</si>
  <si>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</si>
  <si>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</si>
  <si>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</si>
  <si>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Archipiélago de San Andrés</t>
  </si>
  <si>
    <t>Amazonas</t>
  </si>
  <si>
    <t>Guainía</t>
  </si>
  <si>
    <t>Guaviare</t>
  </si>
  <si>
    <t>Vaupés</t>
  </si>
  <si>
    <t>Vichada</t>
  </si>
  <si>
    <t>ESTADÍSTICAS DESCRIPTIVAS</t>
  </si>
  <si>
    <t>PROMEDIO</t>
  </si>
  <si>
    <t>NA</t>
  </si>
  <si>
    <t>DESVIACIOÓN ESTANDAR</t>
  </si>
  <si>
    <t>VARIANZA</t>
  </si>
  <si>
    <t>MÁXIMO</t>
  </si>
  <si>
    <t>MINIMO</t>
  </si>
  <si>
    <t>OBSERVACIONES</t>
  </si>
  <si>
    <t>Evaluar y comprender las disparidades de género en el acceso a la energía eléctrica,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</si>
  <si>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(P8520S1) ¿Con cuáles de los siguientes servicios públicos, privados o comunales cuenta la vivienda? Energía eléctrica</t>
  </si>
  <si>
    <t>Evaluar y comprender las disparidades de género en el acceso al servicio de internet,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</si>
  <si>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Número de mujeres que reportan tener acceso a internet y número de hombres que reportan tener acceso a internet</t>
  </si>
  <si>
    <t>(P1075) ¿El hogar tiene conexión a internet?</t>
  </si>
  <si>
    <t>Acceso a servicio de gas natural conectado a red pública</t>
  </si>
  <si>
    <t>Evaluar y comprender las disparidades de género en el acceso al servicio de gas natural,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</si>
  <si>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Evaluar y comprender las disparidades de género en el acceso al servicio de alcantarillado, con el fin de identificar cómo estas diferencias impactan en las condiciones de vida de los hogares. Este análisis es crucial para desarrollar estrategias que promuevan la equidad de género en el acceso a servicios básicos y mejoren la calidad de vida en las comunidades. Además, se busca generar datos que permitan a los responsables de la formulación de políticas y a las organizaciones pertinentes tomar decisiones informadas para abordar y mitigar estas disparidades.</t>
  </si>
  <si>
    <t>Número de mujeres con acceso a alcantarillado y número de hombres con acceso a alcantarillado</t>
  </si>
  <si>
    <t>(P8520S3) ¿Con cuáles de los siguientes servicios públicos, privados o comunales cuenta la vivienda? Alcantarillado</t>
  </si>
  <si>
    <t>La tenencia de vivienda logra medir la estabilidad y seguridad en su acceso e indica estabilidad económica y social de los hogares. Para el sector público es un insumo para diseñar y ajustar políticas públicas de planificación y desarrollo de proyectos urbanos y de infraestructura.</t>
  </si>
  <si>
    <t xml:space="preserve">Hogares con jefatura femenina que indiquen tener casa propia y hogares con jefatura masculina que indiquen tener casa propia </t>
  </si>
  <si>
    <t>Cuadro 5. Hogares por tipo de tenencia de la vivienda según sexo del jefe/a del hogar (miles/%).</t>
  </si>
  <si>
    <t>San Andrés</t>
  </si>
  <si>
    <t>Mide el grado de seguridad percibido por el jefe de hogar respecto a la zona que habita, sea barrio, pueblo o vereda. A diferencia de las estadísticas de delitos, que pueden proporcionar una visión objetiva de la criminalidad en un lugar determinado, la sensación de seguridad se refiere a cómo se sienten las personas respecto a su entorno en términos de seguridad personal y protección de la propiedad.</t>
  </si>
  <si>
    <t xml:space="preserve">Hogares con jefatura mujer que opina sentirse segura en el barrio, pueblo o vereda donde vive y hogares con jefatura hombre que opina sentirse seguro en el barrio, pueblo o vereda donde vive  </t>
  </si>
  <si>
    <t>Cuadro 18. Hogares por opinión del jefe o del cónyuge respecto a cómo se siente en el barrio, pueblo o vereda donde vive, según sexo del jefe/a del hogar (miles/%)</t>
  </si>
  <si>
    <t>Cuadro 24. Hogares por déficit cuantitativo y tipo según sexo del jefe/a del hogar (miles /%).</t>
  </si>
  <si>
    <t>Cuantificar la proporción de hogares que ocupan viviendas con deficiencias no estructurales (déficit cualitativo), para modificar políticas y programas de vivienda para hombres y mujeres jefes de hogar. Entre las deficiencias está el material inadecuado para pisos y paredes y  falta en el acceso a un sistema de recolección de basuras.</t>
  </si>
  <si>
    <t>Cuadro 24. Hogares por déficit cualitativo y tipo según sexo del jefe/a del hogar (miles /%).</t>
  </si>
  <si>
    <t>Si el indicador es mayor que cero (0), la brecha de género favorece a las mujeres; en caso contrario, favorece a los hombres, reflejando el porcentaje de disparidad en el acceso a servicios públicos. Por ejemplo, en Cundinamarca, las mujeres acceden al servicio de acueducto un 1.31% más que los hombres.</t>
  </si>
  <si>
    <t>Acceso a servicios públicos</t>
  </si>
  <si>
    <t>Si el indicador es mayor que cero (0), la brecha de género favorece a las mujeres; en caso contrario, favorece a los hombres, reflejando el porcentaje de disparidad en el acceso a servicios públicos. Por ejemplo, en Antioquia, las mujeres acceden al servicio de alcantarillado un 8.46% más que los hombres.</t>
  </si>
  <si>
    <t>Si el indicador es mayor que cero (0), la brecha de género favorece a las mujeres; en caso contrario, favorece a los hombres, reflejando el porcentaje de disparidad en el acceso a servicios públicos. Por ejemplo, en Boyacá, las mujeres acceden al servicio de gas natural un 1.74% más que los hombres.</t>
  </si>
  <si>
    <t>Si el indicador es mayor que cero (0), la brecha de género favorece a las mujeres; en caso contrario, favorece a los hombres, reflejando el porcentaje de disparidad en el acceso a servicios públicos. Por ejemplo, en Santander, las mujeres acceden al servicio de internet un 7.15% más que los hombres.</t>
  </si>
  <si>
    <t>Si el indicador es mayor que cero (0), la brecha de género favorece a las mujeres; en caso contrario, favorece a los hombres, reflejando el porcentaje de disparidad en el acceso a servicios públicos. Por ejemplo, en Antioquia, los hombres acceden a la energía eléctrica un 0.01% más que las mujeres.</t>
  </si>
  <si>
    <t>Si el indicador es mayor que cero (0), la brecha de género favorece a las mujeres; en caso contrario, favorece a los hombres, reflejando el porcentaje de disparidad en la tenencia de vivienda. Por ejemplo, en Atlántico, las mujeres jefas de hogar poseen vivienda un 8.11% más que los hombres jefes de hogar.</t>
  </si>
  <si>
    <t>Si el indicador es mayor que cero (0), la brecha de género favorece a las mujeres; en caso contrario, favorece a los hombres, reflejando el porcentaje de disparidad en la percepción de seguridad. Por ejemplo, en Quindío, los hombres jefes de hogar tienen una percepción de seguridad 3.59% mayor que las mujeres jefas de hogar, evidenciando una brecha en desfavor de las mujeres.</t>
  </si>
  <si>
    <t>Si el indicador es mayor que cero (0), la brecha de género favorece a las mujeres; en caso contrario, favorece a los hombres, reflejando el porcentaje de disparidad en el déficit habitacional. Por ejemplo, en Antioquia, los hogares con jefatura masculina presentan un déficit cuantitativo 6.60% mayor que los hogares con jefatura femenina.</t>
  </si>
  <si>
    <t>Si el indicador es mayor que cero (0), la brecha de género favorece a las mujeres; en caso contrario, favorece a los hombres, reflejando el porcentaje de disparidad en el déficit habitacional. Por ejemplo, en Norte de Santander, los hogares con jefatura masculina reportan un déficit cualitativo 13.39% mayor que los hogares con jefatura femenina.</t>
  </si>
  <si>
    <t>Número de mujeres con acceso a energía gas natural y número de hombres con acceso a gas natural</t>
  </si>
  <si>
    <t>Número de mujeres con acceso a energía eléctrica y número de hombres con acceso a energía eléctrica</t>
  </si>
  <si>
    <t>Cuantificar la proporción de hogares que ocupan viviendas con deficiencias estructurales o de espacio (déficit cuantitativo) , para modificar políticas y programas de vivienda para hombres y mujeres jefes de hogar. Entre las deficiencias está el hacinamiento y la cohabitación.</t>
  </si>
  <si>
    <t>Hogares con jefatura femenina que indican un déficit cuantitativo y hogares con jefatura masculina que indican un déficit cuantitativo</t>
  </si>
  <si>
    <t>Hogares con jefatura femenina que indican un déficit cualitativo y hogares con jefatura masculina que indican un déficit cualitativo</t>
  </si>
  <si>
    <t>Gran Encuesta Integrada de Hogares - DANE [2022]</t>
  </si>
  <si>
    <t>(P4030S1): Gas natural conectado a red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</si>
</sst>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Times New Roman"/>
      <family val="1"/>
    </font>
    <font>
      <sz val="11"/>
      <color theme="1"/>
      <name val="Times New Roman"/>
      <family val="1"/>
    </font>
    <font>
      <sz val="9"/>
      <color theme="1"/>
      <name val="Times New Roman"/>
      <family val="1"/>
    </font>
    <font>
      <sz val="10"/>
      <color theme="1"/>
      <name val="Times New Roman"/>
      <family val="1"/>
    </font>
    <font>
      <b/>
      <sz val="11"/>
      <color theme="0"/>
      <name val="Times New Roman"/>
      <family val="1"/>
    </font>
    <font>
      <sz val="8"/>
      <name val="Calibri"/>
      <family val="2"/>
      <scheme val="minor"/>
    </font>
    <font>
      <sz val="12"/>
      <color theme="1"/>
      <name val="Calibri"/>
      <family val="2"/>
      <scheme val="minor"/>
    </font>
  </fonts>
  <fills count="6">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EBF5F2"/>
        <bgColor rgb="FFEBF5F2"/>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indexed="64"/>
      </top>
      <bottom style="thin">
        <color indexed="64"/>
      </bottom>
      <diagonal/>
    </border>
  </borders>
  <cellStyleXfs count="7">
    <xf numFmtId="0" fontId="0" fillId="0" borderId="0"/>
    <xf numFmtId="0" fontId="4" fillId="0" borderId="0"/>
    <xf numFmtId="0" fontId="4" fillId="0" borderId="0"/>
    <xf numFmtId="0" fontId="3" fillId="0" borderId="0"/>
    <xf numFmtId="0" fontId="2" fillId="0" borderId="0"/>
    <xf numFmtId="0" fontId="1" fillId="0" borderId="0"/>
    <xf numFmtId="9" fontId="11" fillId="0" borderId="0" applyFont="0" applyFill="0" applyBorder="0" applyAlignment="0" applyProtection="0"/>
  </cellStyleXfs>
  <cellXfs count="39">
    <xf numFmtId="0" fontId="0" fillId="0" borderId="0" xfId="0"/>
    <xf numFmtId="0" fontId="6" fillId="0" borderId="0" xfId="1" applyFont="1" applyAlignment="1">
      <alignment horizontal="center" vertical="center"/>
    </xf>
    <xf numFmtId="0" fontId="7" fillId="3" borderId="1" xfId="0" applyFont="1" applyFill="1" applyBorder="1" applyAlignment="1">
      <alignment horizontal="center" vertical="center" wrapText="1"/>
    </xf>
    <xf numFmtId="0" fontId="6" fillId="0" borderId="0" xfId="0" applyFont="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6" fillId="0" borderId="0" xfId="0" applyFont="1" applyAlignment="1">
      <alignment horizontal="center" vertical="center"/>
    </xf>
    <xf numFmtId="0" fontId="7" fillId="0" borderId="1" xfId="1" applyFont="1" applyBorder="1" applyAlignment="1">
      <alignment horizontal="center" vertical="center" wrapText="1"/>
    </xf>
    <xf numFmtId="2" fontId="7" fillId="0" borderId="1" xfId="1" applyNumberFormat="1" applyFont="1" applyBorder="1" applyAlignment="1">
      <alignment horizontal="center" vertical="center" wrapText="1"/>
    </xf>
    <xf numFmtId="0" fontId="7" fillId="0" borderId="0" xfId="1" applyFont="1" applyAlignment="1">
      <alignment horizontal="center" vertical="center"/>
    </xf>
    <xf numFmtId="0" fontId="9" fillId="4" borderId="8" xfId="3" applyFont="1" applyFill="1" applyBorder="1" applyAlignment="1">
      <alignment horizontal="center"/>
    </xf>
    <xf numFmtId="0" fontId="9" fillId="4" borderId="9" xfId="3" applyFont="1" applyFill="1" applyBorder="1" applyAlignment="1">
      <alignment horizontal="center"/>
    </xf>
    <xf numFmtId="0" fontId="6" fillId="0" borderId="0" xfId="3" applyFont="1" applyAlignment="1">
      <alignment horizontal="center"/>
    </xf>
    <xf numFmtId="0" fontId="6" fillId="0" borderId="8" xfId="3" applyFont="1" applyBorder="1" applyAlignment="1">
      <alignment horizontal="center"/>
    </xf>
    <xf numFmtId="0" fontId="7" fillId="0" borderId="1" xfId="1" applyFont="1" applyBorder="1" applyAlignment="1">
      <alignment horizontal="center" vertical="center"/>
    </xf>
    <xf numFmtId="0" fontId="8" fillId="0" borderId="1" xfId="2" applyFont="1" applyBorder="1" applyAlignment="1">
      <alignment horizontal="center" vertical="center"/>
    </xf>
    <xf numFmtId="2" fontId="7" fillId="0" borderId="1" xfId="1" applyNumberFormat="1" applyFont="1" applyBorder="1" applyAlignment="1">
      <alignment horizontal="center" vertical="center"/>
    </xf>
    <xf numFmtId="0" fontId="7" fillId="0" borderId="1" xfId="0" applyFont="1" applyBorder="1" applyAlignment="1">
      <alignment horizontal="center" vertical="center" wrapText="1"/>
    </xf>
    <xf numFmtId="0" fontId="7" fillId="5" borderId="8" xfId="0" applyFont="1" applyFill="1" applyBorder="1" applyAlignment="1">
      <alignment horizontal="center" vertical="center" wrapText="1"/>
    </xf>
    <xf numFmtId="0" fontId="7" fillId="5" borderId="10" xfId="0" applyFont="1" applyFill="1" applyBorder="1" applyAlignment="1">
      <alignment horizontal="center" vertical="center" wrapText="1"/>
    </xf>
    <xf numFmtId="2" fontId="7" fillId="0" borderId="1" xfId="0" applyNumberFormat="1" applyFont="1" applyBorder="1" applyAlignment="1">
      <alignment horizontal="center" vertical="center" wrapText="1"/>
    </xf>
    <xf numFmtId="0" fontId="6" fillId="0" borderId="8" xfId="3" applyFont="1" applyBorder="1" applyAlignment="1">
      <alignment horizontal="center" wrapText="1"/>
    </xf>
    <xf numFmtId="164" fontId="7" fillId="0" borderId="1" xfId="1" applyNumberFormat="1" applyFont="1" applyBorder="1" applyAlignment="1">
      <alignment horizontal="center" vertical="center" wrapText="1"/>
    </xf>
    <xf numFmtId="164" fontId="7" fillId="0" borderId="1" xfId="1" applyNumberFormat="1" applyFont="1" applyBorder="1" applyAlignment="1">
      <alignment horizontal="center" vertical="center"/>
    </xf>
    <xf numFmtId="9" fontId="7" fillId="0" borderId="1" xfId="6" applyFont="1" applyBorder="1" applyAlignment="1">
      <alignment horizontal="center" vertical="center" wrapText="1"/>
    </xf>
    <xf numFmtId="0" fontId="7" fillId="0" borderId="1" xfId="0" applyFont="1" applyBorder="1" applyAlignment="1">
      <alignment horizontal="center" vertical="center" wrapText="1"/>
    </xf>
    <xf numFmtId="0" fontId="5" fillId="2" borderId="1" xfId="1" applyFont="1" applyFill="1" applyBorder="1" applyAlignment="1">
      <alignment horizontal="center" vertical="center"/>
    </xf>
    <xf numFmtId="0" fontId="7" fillId="0" borderId="1" xfId="1" applyFont="1" applyBorder="1" applyAlignment="1">
      <alignment horizontal="center" vertical="center"/>
    </xf>
    <xf numFmtId="0" fontId="7" fillId="0" borderId="1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5"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1" applyFont="1" applyBorder="1" applyAlignment="1">
      <alignment horizontal="left" vertical="center"/>
    </xf>
  </cellXfs>
  <cellStyles count="7">
    <cellStyle name="Normal" xfId="0" builtinId="0"/>
    <cellStyle name="Normal 2" xfId="1" xr:uid="{AA412064-F3E2-42BD-B18E-ACA5C8764132}"/>
    <cellStyle name="Normal 2 2" xfId="3" xr:uid="{B37B4B36-3F5C-43CE-B603-48AC628855F8}"/>
    <cellStyle name="Normal 3" xfId="5" xr:uid="{31FA8193-F58F-4C59-A30D-3329C42CF3A3}"/>
    <cellStyle name="Normal 3 2" xfId="2" xr:uid="{E324F92D-4560-4654-ABEB-EE76D2462980}"/>
    <cellStyle name="Normal 3 2 2" xfId="4" xr:uid="{8C6CA394-3BE6-45A8-B5B5-030248C487E3}"/>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353961</xdr:colOff>
      <xdr:row>18</xdr:row>
      <xdr:rowOff>23526</xdr:rowOff>
    </xdr:from>
    <xdr:ext cx="4709366" cy="49731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C0E99CE4-8DD2-4FBE-8A45-E9C1AD9933C2}"/>
                </a:ext>
              </a:extLst>
            </xdr:cNvPr>
            <xdr:cNvSpPr txBox="1"/>
          </xdr:nvSpPr>
          <xdr:spPr>
            <a:xfrm>
              <a:off x="4653818" y="4726155"/>
              <a:ext cx="4709366"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𝑎𝑐𝑢𝑒𝑑𝑢𝑐𝑡𝑜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𝑎𝑐𝑢𝑒𝑑𝑢𝑐𝑡𝑜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f>
                          <m:fPr>
                            <m:ctrlPr>
                              <a:rPr lang="es-CO" sz="90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𝑎𝑐𝑢𝑒𝑑𝑢𝑐𝑡𝑜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C0E99CE4-8DD2-4FBE-8A45-E9C1AD9933C2}"/>
                </a:ext>
              </a:extLst>
            </xdr:cNvPr>
            <xdr:cNvSpPr txBox="1"/>
          </xdr:nvSpPr>
          <xdr:spPr>
            <a:xfrm>
              <a:off x="4653818" y="4726155"/>
              <a:ext cx="4709366"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CO" sz="900" i="0">
                  <a:latin typeface="Cambria Math" panose="02040503050406030204" pitchFamily="18" charset="0"/>
                </a:rPr>
                <a:t>((</a:t>
              </a:r>
              <a:r>
                <a:rPr lang="es-ES" sz="900" b="0" i="0">
                  <a:latin typeface="Cambria Math" panose="02040503050406030204" pitchFamily="18" charset="0"/>
                </a:rPr>
                <a:t>𝑁ú𝑚𝑒𝑟𝑜 𝑑𝑒 𝑚𝑢𝑗𝑒𝑟𝑒𝑠 𝑐𝑜𝑛 𝑎𝑐𝑐𝑒𝑠𝑜 𝑎 𝑎𝑐𝑢𝑒𝑑𝑢𝑐𝑡𝑜</a:t>
              </a:r>
              <a:r>
                <a:rPr lang="es-CO" sz="900" b="0" i="0">
                  <a:latin typeface="Cambria Math" panose="02040503050406030204" pitchFamily="18" charset="0"/>
                </a:rPr>
                <a:t>)/(</a:t>
              </a:r>
              <a:r>
                <a:rPr lang="es-ES" sz="900" b="0" i="0">
                  <a:latin typeface="Cambria Math" panose="02040503050406030204" pitchFamily="18" charset="0"/>
                </a:rPr>
                <a:t>𝑇𝑜𝑡𝑎𝑙 𝑑𝑒 𝑚𝑢𝑗𝑒𝑟𝑒𝑠</a:t>
              </a:r>
              <a:r>
                <a:rPr lang="es-CO" sz="900" b="0" i="0">
                  <a:latin typeface="Cambria Math" panose="02040503050406030204" pitchFamily="18" charset="0"/>
                </a:rPr>
                <a:t>)</a:t>
              </a:r>
              <a:r>
                <a:rPr lang="es-ES" sz="900" b="0" i="0">
                  <a:latin typeface="Cambria Math" panose="02040503050406030204" pitchFamily="18" charset="0"/>
                </a:rPr>
                <a:t>−(𝑁ú𝑚𝑒𝑟𝑜 𝑑𝑒 ℎ𝑜𝑚𝑏𝑟𝑒𝑠 𝑐𝑜𝑛 𝑎𝑐𝑐𝑒𝑠𝑜 𝑎 𝑎𝑐𝑢𝑒𝑑𝑢𝑐𝑡𝑜)/(𝑇𝑜𝑡𝑎𝑙 𝑑𝑒 ℎ𝑜𝑚𝑏𝑟𝑒𝑠)</a:t>
              </a:r>
              <a:r>
                <a:rPr lang="es-CO" sz="900" b="0" i="0">
                  <a:latin typeface="Cambria Math" panose="02040503050406030204" pitchFamily="18" charset="0"/>
                </a:rPr>
                <a:t>)/((</a:t>
              </a:r>
              <a:r>
                <a:rPr lang="es-ES" sz="900" b="0" i="0">
                  <a:latin typeface="Cambria Math" panose="02040503050406030204" pitchFamily="18" charset="0"/>
                </a:rPr>
                <a:t>𝑁ú𝑚𝑒𝑟𝑜 𝑑𝑒 ℎ𝑜𝑚𝑏𝑟𝑒𝑠 𝑐𝑜𝑛 𝑎𝑐𝑐𝑒𝑠𝑜 𝑎 𝑎𝑐𝑢𝑒𝑑𝑢𝑐𝑡𝑜</a:t>
              </a:r>
              <a:r>
                <a:rPr lang="es-CO" sz="900" b="0" i="0">
                  <a:latin typeface="Cambria Math" panose="02040503050406030204" pitchFamily="18" charset="0"/>
                </a:rPr>
                <a:t>)/(</a:t>
              </a:r>
              <a:r>
                <a:rPr lang="es-ES" sz="900" b="0" i="0">
                  <a:latin typeface="Cambria Math" panose="02040503050406030204" pitchFamily="18" charset="0"/>
                </a:rPr>
                <a:t>𝑇𝑜𝑡𝑎𝑙 𝑑𝑒 ℎ𝑜𝑚𝑏𝑟𝑒𝑠</a:t>
              </a:r>
              <a:r>
                <a:rPr lang="es-CO" sz="900" b="0" i="0">
                  <a:latin typeface="Cambria Math" panose="02040503050406030204" pitchFamily="18" charset="0"/>
                </a:rPr>
                <a:t>))</a:t>
              </a:r>
              <a:endParaRPr lang="es-CO" sz="900"/>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2EE1744E-DAE1-48DD-BB25-300A9B915333}"/>
            </a:ext>
          </a:extLst>
        </xdr:cNvPr>
        <xdr:cNvPicPr>
          <a:picLocks noChangeAspect="1"/>
        </xdr:cNvPicPr>
      </xdr:nvPicPr>
      <xdr:blipFill rotWithShape="1">
        <a:blip xmlns:r="http://schemas.openxmlformats.org/officeDocument/2006/relationships" r:embed="rId1"/>
        <a:srcRect r="1627"/>
        <a:stretch/>
      </xdr:blipFill>
      <xdr:spPr>
        <a:xfrm>
          <a:off x="0" y="13694230"/>
          <a:ext cx="13291457"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8A60B25E-68EE-4B89-9412-AF4FD5E67807}"/>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3773D964-D42A-9109-B66E-1E9E6DDDAE8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09722D5-DDA8-0D5B-0C64-10AB35C8E9C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797756</xdr:colOff>
      <xdr:row>18</xdr:row>
      <xdr:rowOff>23225</xdr:rowOff>
    </xdr:from>
    <xdr:ext cx="5742049" cy="49904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7D2C3A4-9B05-4EDF-924B-90B7F52ACA02}"/>
                </a:ext>
              </a:extLst>
            </xdr:cNvPr>
            <xdr:cNvSpPr txBox="1"/>
          </xdr:nvSpPr>
          <xdr:spPr>
            <a:xfrm>
              <a:off x="4074356" y="4725854"/>
              <a:ext cx="5742049" cy="499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𝑙𝑎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𝑒𝑛𝑒𝑔</m:t>
                            </m:r>
                            <m:r>
                              <a:rPr lang="es-ES" sz="900" b="0" i="1">
                                <a:latin typeface="Cambria Math" panose="02040503050406030204" pitchFamily="18" charset="0"/>
                                <a:ea typeface="Cambria Math" panose="02040503050406030204" pitchFamily="18" charset="0"/>
                              </a:rPr>
                              <m:t>í</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𝑒𝑙</m:t>
                            </m:r>
                            <m:r>
                              <a:rPr lang="es-ES" sz="900" b="0" i="1">
                                <a:latin typeface="Cambria Math" panose="02040503050406030204" pitchFamily="18" charset="0"/>
                                <a:ea typeface="Cambria Math" panose="02040503050406030204" pitchFamily="18" charset="0"/>
                              </a:rPr>
                              <m:t>é</m:t>
                            </m:r>
                            <m:r>
                              <a:rPr lang="es-ES" sz="900" b="0" i="1">
                                <a:latin typeface="Cambria Math" panose="02040503050406030204" pitchFamily="18" charset="0"/>
                                <a:ea typeface="Cambria Math" panose="02040503050406030204" pitchFamily="18" charset="0"/>
                              </a:rPr>
                              <m:t>𝑐𝑡𝑟𝑖𝑐𝑎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Cambria Math" panose="02040503050406030204" pitchFamily="18" charset="0"/>
                                <a:cs typeface="+mn-cs"/>
                              </a:rPr>
                              <m:t>𝑙𝑎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Cambria Math" panose="02040503050406030204" pitchFamily="18" charset="0"/>
                                <a:cs typeface="+mn-cs"/>
                              </a:rPr>
                              <m:t>𝑒𝑛𝑒𝑔</m:t>
                            </m:r>
                            <m:r>
                              <a:rPr lang="es-ES" sz="900" b="0" i="1">
                                <a:solidFill>
                                  <a:schemeClr val="tx1"/>
                                </a:solidFill>
                                <a:effectLst/>
                                <a:latin typeface="Cambria Math" panose="02040503050406030204" pitchFamily="18" charset="0"/>
                                <a:ea typeface="Cambria Math" panose="02040503050406030204" pitchFamily="18" charset="0"/>
                                <a:cs typeface="+mn-cs"/>
                              </a:rPr>
                              <m:t>í</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Cambria Math" panose="02040503050406030204" pitchFamily="18" charset="0"/>
                                <a:cs typeface="+mn-cs"/>
                              </a:rPr>
                              <m:t>𝑒𝑙</m:t>
                            </m:r>
                            <m:r>
                              <a:rPr lang="es-ES" sz="900" b="0" i="1">
                                <a:solidFill>
                                  <a:schemeClr val="tx1"/>
                                </a:solidFill>
                                <a:effectLst/>
                                <a:latin typeface="Cambria Math" panose="02040503050406030204" pitchFamily="18" charset="0"/>
                                <a:ea typeface="Cambria Math" panose="02040503050406030204" pitchFamily="18" charset="0"/>
                                <a:cs typeface="+mn-cs"/>
                              </a:rPr>
                              <m:t>é</m:t>
                            </m:r>
                            <m:r>
                              <a:rPr lang="es-ES" sz="900" b="0" i="1">
                                <a:solidFill>
                                  <a:schemeClr val="tx1"/>
                                </a:solidFill>
                                <a:effectLst/>
                                <a:latin typeface="Cambria Math" panose="02040503050406030204" pitchFamily="18" charset="0"/>
                                <a:ea typeface="Cambria Math" panose="02040503050406030204" pitchFamily="18" charset="0"/>
                                <a:cs typeface="+mn-cs"/>
                              </a:rPr>
                              <m:t>𝑐𝑡𝑟𝑖𝑐𝑎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𝑒𝑛𝑒𝑔</m:t>
                            </m:r>
                            <m:r>
                              <a:rPr lang="es-ES" sz="900" b="0" i="1">
                                <a:solidFill>
                                  <a:schemeClr val="tx1"/>
                                </a:solidFill>
                                <a:effectLst/>
                                <a:latin typeface="Cambria Math" panose="02040503050406030204" pitchFamily="18" charset="0"/>
                                <a:ea typeface="+mn-ea"/>
                                <a:cs typeface="+mn-cs"/>
                              </a:rPr>
                              <m:t>í</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𝑒𝑙</m:t>
                            </m:r>
                            <m:r>
                              <a:rPr lang="es-ES" sz="900" b="0" i="1">
                                <a:solidFill>
                                  <a:schemeClr val="tx1"/>
                                </a:solidFill>
                                <a:effectLst/>
                                <a:latin typeface="Cambria Math" panose="02040503050406030204" pitchFamily="18" charset="0"/>
                                <a:ea typeface="+mn-ea"/>
                                <a:cs typeface="+mn-cs"/>
                              </a:rPr>
                              <m:t>é</m:t>
                            </m:r>
                            <m:r>
                              <a:rPr lang="es-ES" sz="900" b="0" i="1">
                                <a:solidFill>
                                  <a:schemeClr val="tx1"/>
                                </a:solidFill>
                                <a:effectLst/>
                                <a:latin typeface="Cambria Math" panose="02040503050406030204" pitchFamily="18" charset="0"/>
                                <a:ea typeface="+mn-ea"/>
                                <a:cs typeface="+mn-cs"/>
                              </a:rPr>
                              <m:t>𝑐𝑡𝑟𝑖𝑐𝑎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07D2C3A4-9B05-4EDF-924B-90B7F52ACA02}"/>
                </a:ext>
              </a:extLst>
            </xdr:cNvPr>
            <xdr:cNvSpPr txBox="1"/>
          </xdr:nvSpPr>
          <xdr:spPr>
            <a:xfrm>
              <a:off x="4074356" y="4725854"/>
              <a:ext cx="5742049" cy="499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𝑙𝑎 𝑒𝑛𝑒𝑔í𝑎 𝑒𝑙é𝑐𝑡𝑟𝑖𝑐𝑎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𝑙𝑎 𝑒𝑛𝑒𝑔í𝑎 𝑒𝑙é𝑐𝑡𝑟𝑖𝑐𝑎)/(</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𝑙𝑎 𝑒𝑛𝑒𝑔í𝑎 𝑒𝑙é𝑐𝑡𝑟𝑖𝑐𝑎</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32658</xdr:rowOff>
    </xdr:from>
    <xdr:to>
      <xdr:col>12</xdr:col>
      <xdr:colOff>794657</xdr:colOff>
      <xdr:row>71</xdr:row>
      <xdr:rowOff>28707</xdr:rowOff>
    </xdr:to>
    <xdr:pic>
      <xdr:nvPicPr>
        <xdr:cNvPr id="4" name="Imagen 3">
          <a:extLst>
            <a:ext uri="{FF2B5EF4-FFF2-40B4-BE49-F238E27FC236}">
              <a16:creationId xmlns:a16="http://schemas.microsoft.com/office/drawing/2014/main" id="{25FF8B05-149C-4AA6-9811-FD8DEB8936E4}"/>
            </a:ext>
          </a:extLst>
        </xdr:cNvPr>
        <xdr:cNvPicPr>
          <a:picLocks noChangeAspect="1"/>
        </xdr:cNvPicPr>
      </xdr:nvPicPr>
      <xdr:blipFill rotWithShape="1">
        <a:blip xmlns:r="http://schemas.openxmlformats.org/officeDocument/2006/relationships" r:embed="rId1"/>
        <a:srcRect r="1627"/>
        <a:stretch/>
      </xdr:blipFill>
      <xdr:spPr>
        <a:xfrm>
          <a:off x="0" y="13683344"/>
          <a:ext cx="13280571"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0029BD1-A2A8-425F-834F-8F252846566A}"/>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6D180CF5-9516-8E20-A957-7DFB1A14C3F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21C6FDAB-987E-C94A-DA89-DD62DAF849B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834660</xdr:colOff>
      <xdr:row>18</xdr:row>
      <xdr:rowOff>19104</xdr:rowOff>
    </xdr:from>
    <xdr:ext cx="5742049" cy="49731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5E0F823A-C1A0-48DF-8022-CAE0F0B3ED71}"/>
                </a:ext>
              </a:extLst>
            </xdr:cNvPr>
            <xdr:cNvSpPr txBox="1"/>
          </xdr:nvSpPr>
          <xdr:spPr>
            <a:xfrm>
              <a:off x="4111260" y="4721733"/>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𝑖𝑛𝑡𝑒𝑟𝑛𝑒𝑡</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mn-ea"/>
                                <a:cs typeface="+mn-cs"/>
                              </a:rPr>
                              <m:t>𝑖𝑛𝑡𝑒𝑟𝑛𝑒𝑡</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𝑖𝑛𝑡𝑒𝑟𝑛𝑒𝑡</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5E0F823A-C1A0-48DF-8022-CAE0F0B3ED71}"/>
                </a:ext>
              </a:extLst>
            </xdr:cNvPr>
            <xdr:cNvSpPr txBox="1"/>
          </xdr:nvSpPr>
          <xdr:spPr>
            <a:xfrm>
              <a:off x="4111260" y="4721733"/>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𝑖𝑛𝑡𝑒𝑟𝑛𝑒𝑡</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a:t>
              </a:r>
              <a:r>
                <a:rPr lang="es-ES" sz="900" b="0" i="0">
                  <a:solidFill>
                    <a:schemeClr val="tx1"/>
                  </a:solidFill>
                  <a:effectLst/>
                  <a:latin typeface="Cambria Math" panose="02040503050406030204" pitchFamily="18" charset="0"/>
                  <a:ea typeface="+mn-ea"/>
                  <a:cs typeface="+mn-cs"/>
                </a:rPr>
                <a:t>𝑖𝑛𝑡𝑒𝑟𝑛𝑒𝑡</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𝑖𝑛𝑡𝑒𝑟𝑛𝑒𝑡</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32658</xdr:rowOff>
    </xdr:from>
    <xdr:to>
      <xdr:col>12</xdr:col>
      <xdr:colOff>783772</xdr:colOff>
      <xdr:row>71</xdr:row>
      <xdr:rowOff>28707</xdr:rowOff>
    </xdr:to>
    <xdr:pic>
      <xdr:nvPicPr>
        <xdr:cNvPr id="4" name="Imagen 3">
          <a:extLst>
            <a:ext uri="{FF2B5EF4-FFF2-40B4-BE49-F238E27FC236}">
              <a16:creationId xmlns:a16="http://schemas.microsoft.com/office/drawing/2014/main" id="{460EA595-40A6-45EA-A645-031B8B5BE8CD}"/>
            </a:ext>
          </a:extLst>
        </xdr:cNvPr>
        <xdr:cNvPicPr>
          <a:picLocks noChangeAspect="1"/>
        </xdr:cNvPicPr>
      </xdr:nvPicPr>
      <xdr:blipFill rotWithShape="1">
        <a:blip xmlns:r="http://schemas.openxmlformats.org/officeDocument/2006/relationships" r:embed="rId1"/>
        <a:srcRect r="1627"/>
        <a:stretch/>
      </xdr:blipFill>
      <xdr:spPr>
        <a:xfrm>
          <a:off x="0" y="13683344"/>
          <a:ext cx="13269686"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BFF6B13C-80BA-49CA-A5EC-F9E3B51F543E}"/>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B64DCDF7-8913-F061-5034-0547DF2EB67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62802D5D-97A3-C0B4-3788-66D5695B1E29}"/>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64</xdr:row>
      <xdr:rowOff>45838</xdr:rowOff>
    </xdr:from>
    <xdr:to>
      <xdr:col>12</xdr:col>
      <xdr:colOff>783772</xdr:colOff>
      <xdr:row>71</xdr:row>
      <xdr:rowOff>35840</xdr:rowOff>
    </xdr:to>
    <xdr:pic>
      <xdr:nvPicPr>
        <xdr:cNvPr id="2" name="Imagen 1">
          <a:extLst>
            <a:ext uri="{FF2B5EF4-FFF2-40B4-BE49-F238E27FC236}">
              <a16:creationId xmlns:a16="http://schemas.microsoft.com/office/drawing/2014/main" id="{86D0B4AA-4268-4E11-9DCF-2BC0A67D7643}"/>
            </a:ext>
          </a:extLst>
        </xdr:cNvPr>
        <xdr:cNvPicPr>
          <a:picLocks noChangeAspect="1"/>
        </xdr:cNvPicPr>
      </xdr:nvPicPr>
      <xdr:blipFill rotWithShape="1">
        <a:blip xmlns:r="http://schemas.openxmlformats.org/officeDocument/2006/relationships" r:embed="rId1"/>
        <a:srcRect r="1627"/>
        <a:stretch/>
      </xdr:blipFill>
      <xdr:spPr>
        <a:xfrm>
          <a:off x="0" y="13696524"/>
          <a:ext cx="13269686" cy="1209202"/>
        </a:xfrm>
        <a:prstGeom prst="rect">
          <a:avLst/>
        </a:prstGeom>
      </xdr:spPr>
    </xdr:pic>
    <xdr:clientData/>
  </xdr:twoCellAnchor>
  <xdr:oneCellAnchor>
    <xdr:from>
      <xdr:col>3</xdr:col>
      <xdr:colOff>823031</xdr:colOff>
      <xdr:row>18</xdr:row>
      <xdr:rowOff>36803</xdr:rowOff>
    </xdr:from>
    <xdr:ext cx="5742049" cy="510204"/>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A35A8F2C-2E12-45A0-98AB-4D98EF740D0A}"/>
                </a:ext>
              </a:extLst>
            </xdr:cNvPr>
            <xdr:cNvSpPr txBox="1"/>
          </xdr:nvSpPr>
          <xdr:spPr>
            <a:xfrm>
              <a:off x="3937706" y="4961228"/>
              <a:ext cx="5742049" cy="5102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𝑔𝑎𝑠</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mn-ea"/>
                                <a:cs typeface="+mn-cs"/>
                              </a:rPr>
                              <m:t>𝑔𝑎𝑠</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𝑔𝑎𝑠</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3" name="CuadroTexto 2">
              <a:extLst>
                <a:ext uri="{FF2B5EF4-FFF2-40B4-BE49-F238E27FC236}">
                  <a16:creationId xmlns:a16="http://schemas.microsoft.com/office/drawing/2014/main" id="{A35A8F2C-2E12-45A0-98AB-4D98EF740D0A}"/>
                </a:ext>
              </a:extLst>
            </xdr:cNvPr>
            <xdr:cNvSpPr txBox="1"/>
          </xdr:nvSpPr>
          <xdr:spPr>
            <a:xfrm>
              <a:off x="3937706" y="4961228"/>
              <a:ext cx="5742049" cy="5102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𝑔𝑎𝑠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a:t>
              </a:r>
              <a:r>
                <a:rPr lang="es-ES" sz="900" b="0" i="0">
                  <a:solidFill>
                    <a:schemeClr val="tx1"/>
                  </a:solidFill>
                  <a:effectLst/>
                  <a:latin typeface="Cambria Math" panose="02040503050406030204" pitchFamily="18" charset="0"/>
                  <a:ea typeface="+mn-ea"/>
                  <a:cs typeface="+mn-cs"/>
                </a:rPr>
                <a:t>𝑔𝑎𝑠</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𝑔𝑎𝑠</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17C0953F-72E8-4146-807B-F99BA2E2A47D}"/>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C6900B1A-3DC8-8282-3DDD-22D1EA9C50D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54268B30-2BA4-C4F9-8768-1DDECE98617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3</xdr:col>
      <xdr:colOff>747534</xdr:colOff>
      <xdr:row>18</xdr:row>
      <xdr:rowOff>22319</xdr:rowOff>
    </xdr:from>
    <xdr:ext cx="5742049" cy="497316"/>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5E6F2437-30E1-4AD7-8264-DE65BFCA4DFD}"/>
                </a:ext>
              </a:extLst>
            </xdr:cNvPr>
            <xdr:cNvSpPr txBox="1"/>
          </xdr:nvSpPr>
          <xdr:spPr>
            <a:xfrm>
              <a:off x="4024134" y="4724948"/>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𝑎𝑙𝑐𝑎𝑛𝑡𝑎𝑟𝑖𝑙𝑙𝑎𝑑𝑜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𝑚𝑢𝑗𝑒𝑟𝑒𝑠</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Cambria Math" panose="02040503050406030204" pitchFamily="18" charset="0"/>
                                <a:cs typeface="+mn-cs"/>
                              </a:rPr>
                              <m:t>𝑎</m:t>
                            </m:r>
                            <m:r>
                              <a:rPr lang="es-ES" sz="900" b="0" i="1">
                                <a:solidFill>
                                  <a:schemeClr val="tx1"/>
                                </a:solidFill>
                                <a:effectLst/>
                                <a:latin typeface="Cambria Math" panose="02040503050406030204" pitchFamily="18" charset="0"/>
                                <a:ea typeface="Cambria Math" panose="02040503050406030204" pitchFamily="18" charset="0"/>
                                <a:cs typeface="+mn-cs"/>
                              </a:rPr>
                              <m:t> </m:t>
                            </m:r>
                            <m:r>
                              <a:rPr lang="es-ES" sz="900" b="0" i="1">
                                <a:solidFill>
                                  <a:schemeClr val="tx1"/>
                                </a:solidFill>
                                <a:effectLst/>
                                <a:latin typeface="Cambria Math" panose="02040503050406030204" pitchFamily="18" charset="0"/>
                                <a:ea typeface="+mn-ea"/>
                                <a:cs typeface="+mn-cs"/>
                              </a:rPr>
                              <m:t>𝑎𝑙𝑐𝑎𝑛𝑡𝑎𝑟𝑖𝑙𝑙𝑎𝑑𝑜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𝑁</m:t>
                            </m:r>
                            <m:r>
                              <a:rPr lang="es-ES" sz="900" b="0" i="1">
                                <a:latin typeface="Cambria Math" panose="02040503050406030204" pitchFamily="18" charset="0"/>
                                <a:ea typeface="Cambria Math" panose="02040503050406030204" pitchFamily="18" charset="0"/>
                              </a:rPr>
                              <m:t>ú</m:t>
                            </m:r>
                            <m:r>
                              <a:rPr lang="es-ES" sz="900" b="0" i="1">
                                <a:latin typeface="Cambria Math" panose="02040503050406030204" pitchFamily="18" charset="0"/>
                                <a:ea typeface="Cambria Math" panose="02040503050406030204" pitchFamily="18" charset="0"/>
                              </a:rPr>
                              <m:t>𝑚𝑒𝑟𝑜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𝑎𝑐𝑐𝑒𝑠𝑜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𝑎</m:t>
                            </m:r>
                            <m:r>
                              <a:rPr lang="es-ES" sz="900" b="0" i="1">
                                <a:latin typeface="Cambria Math" panose="02040503050406030204" pitchFamily="18" charset="0"/>
                                <a:ea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𝑎𝑙𝑐𝑎𝑛𝑡𝑎𝑟𝑖𝑙𝑙𝑎𝑑𝑜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h𝑜𝑚𝑏𝑟𝑒𝑠</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5E6F2437-30E1-4AD7-8264-DE65BFCA4DFD}"/>
                </a:ext>
              </a:extLst>
            </xdr:cNvPr>
            <xdr:cNvSpPr txBox="1"/>
          </xdr:nvSpPr>
          <xdr:spPr>
            <a:xfrm>
              <a:off x="4024134" y="4724948"/>
              <a:ext cx="5742049" cy="4973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𝑚𝑢𝑗𝑒𝑟𝑒𝑠 𝑐𝑜𝑛 𝑎𝑐𝑐𝑒𝑠𝑜 𝑎 𝑎𝑙𝑐𝑎𝑛𝑡𝑎𝑟𝑖𝑙𝑙𝑎𝑑𝑜</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𝑚𝑢𝑗𝑒𝑟𝑒𝑠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a:t>
              </a:r>
              <a:r>
                <a:rPr lang="es-ES" sz="900" b="0" i="0">
                  <a:solidFill>
                    <a:schemeClr val="tx1"/>
                  </a:solidFill>
                  <a:effectLst/>
                  <a:latin typeface="Cambria Math" panose="02040503050406030204" pitchFamily="18" charset="0"/>
                  <a:ea typeface="Cambria Math" panose="02040503050406030204" pitchFamily="18" charset="0"/>
                  <a:cs typeface="+mn-cs"/>
                </a:rPr>
                <a:t>𝑎 </a:t>
              </a:r>
              <a:r>
                <a:rPr lang="es-ES" sz="900" b="0" i="0">
                  <a:solidFill>
                    <a:schemeClr val="tx1"/>
                  </a:solidFill>
                  <a:effectLst/>
                  <a:latin typeface="Cambria Math" panose="02040503050406030204" pitchFamily="18" charset="0"/>
                  <a:ea typeface="+mn-ea"/>
                  <a:cs typeface="+mn-cs"/>
                </a:rPr>
                <a:t>𝑎𝑙𝑐𝑎𝑛𝑡𝑎𝑟𝑖𝑙𝑙𝑎𝑑𝑜</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𝑁ú𝑚𝑒𝑟𝑜 𝑑𝑒 ℎ𝑜𝑚𝑏𝑟𝑒𝑠 𝑐𝑜𝑛 𝑎𝑐𝑐𝑒𝑠𝑜 𝑎 </a:t>
              </a:r>
              <a:r>
                <a:rPr lang="es-ES" sz="900" b="0" i="0">
                  <a:solidFill>
                    <a:schemeClr val="tx1"/>
                  </a:solidFill>
                  <a:effectLst/>
                  <a:latin typeface="Cambria Math" panose="02040503050406030204" pitchFamily="18" charset="0"/>
                  <a:ea typeface="+mn-ea"/>
                  <a:cs typeface="+mn-cs"/>
                </a:rPr>
                <a:t>𝑎𝑙𝑐𝑎𝑛𝑡𝑎𝑟𝑖𝑙𝑙𝑎𝑑𝑜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ℎ𝑜𝑚𝑏𝑟𝑒𝑠</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36648EB8-7484-478E-BFD7-658659F8F5A0}"/>
            </a:ext>
          </a:extLst>
        </xdr:cNvPr>
        <xdr:cNvPicPr>
          <a:picLocks noChangeAspect="1"/>
        </xdr:cNvPicPr>
      </xdr:nvPicPr>
      <xdr:blipFill rotWithShape="1">
        <a:blip xmlns:r="http://schemas.openxmlformats.org/officeDocument/2006/relationships" r:embed="rId1"/>
        <a:srcRect r="1627"/>
        <a:stretch/>
      </xdr:blipFill>
      <xdr:spPr>
        <a:xfrm>
          <a:off x="0" y="13694230"/>
          <a:ext cx="13291457" cy="12152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359F211A-5A63-46BD-B6E0-65971791BFC6}"/>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CB11E3E5-4C6C-1F3D-3952-216DC825F1D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03CE74D-1A5A-3131-8EAE-C1288F44A11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2</xdr:col>
      <xdr:colOff>380140</xdr:colOff>
      <xdr:row>18</xdr:row>
      <xdr:rowOff>22319</xdr:rowOff>
    </xdr:from>
    <xdr:ext cx="8015466" cy="603610"/>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535ED8AD-D697-49CD-A61F-16BB2BDDE894}"/>
                </a:ext>
              </a:extLst>
            </xdr:cNvPr>
            <xdr:cNvSpPr txBox="1"/>
          </xdr:nvSpPr>
          <xdr:spPr>
            <a:xfrm>
              <a:off x="2625319" y="4975319"/>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CO" sz="900" b="0" i="1">
                                <a:latin typeface="Cambria Math" panose="02040503050406030204" pitchFamily="18" charset="0"/>
                                <a:ea typeface="Cambria Math" panose="02040503050406030204" pitchFamily="18" charset="0"/>
                              </a:rPr>
                              <m:t>𝑡𝑒𝑛𝑒𝑛𝑐𝑖𝑎</m:t>
                            </m:r>
                            <m:r>
                              <a:rPr lang="es-CO" sz="900" b="0" i="1">
                                <a:latin typeface="Cambria Math" panose="02040503050406030204" pitchFamily="18" charset="0"/>
                                <a:ea typeface="Cambria Math" panose="02040503050406030204" pitchFamily="18" charset="0"/>
                              </a:rPr>
                              <m:t> </m:t>
                            </m:r>
                            <m:r>
                              <a:rPr lang="es-CO" sz="900" b="0" i="1">
                                <a:latin typeface="Cambria Math" panose="02040503050406030204" pitchFamily="18" charset="0"/>
                                <a:ea typeface="Cambria Math" panose="02040503050406030204" pitchFamily="18" charset="0"/>
                              </a:rPr>
                              <m:t>𝑑𝑒</m:t>
                            </m:r>
                            <m:r>
                              <a:rPr lang="es-CO" sz="900" b="0" i="1">
                                <a:latin typeface="Cambria Math" panose="02040503050406030204" pitchFamily="18" charset="0"/>
                                <a:ea typeface="Cambria Math" panose="02040503050406030204" pitchFamily="18" charset="0"/>
                              </a:rPr>
                              <m:t> </m:t>
                            </m:r>
                            <m:r>
                              <a:rPr lang="es-CO" sz="900" b="0" i="1">
                                <a:latin typeface="Cambria Math" panose="02040503050406030204" pitchFamily="18" charset="0"/>
                                <a:ea typeface="Cambria Math" panose="02040503050406030204" pitchFamily="18" charset="0"/>
                              </a:rPr>
                              <m:t>𝑣𝑖𝑣𝑖𝑒𝑛𝑑𝑎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𝑝𝑟𝑜𝑝𝑖𝑎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𝑡𝑒𝑛𝑒𝑛𝑐𝑖𝑎</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𝑑𝑒</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𝑣𝑖𝑣𝑖𝑒𝑛𝑑𝑎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𝑝𝑟𝑜𝑝𝑖𝑎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𝑡𝑒𝑛𝑒𝑛𝑐𝑖𝑎</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𝑑𝑒</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𝑣𝑖𝑣𝑖𝑒𝑛𝑑𝑎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𝑝𝑟𝑜𝑝𝑖𝑎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2" name="CuadroTexto 1">
              <a:extLst>
                <a:ext uri="{FF2B5EF4-FFF2-40B4-BE49-F238E27FC236}">
                  <a16:creationId xmlns:a16="http://schemas.microsoft.com/office/drawing/2014/main" id="{535ED8AD-D697-49CD-A61F-16BB2BDDE894}"/>
                </a:ext>
              </a:extLst>
            </xdr:cNvPr>
            <xdr:cNvSpPr txBox="1"/>
          </xdr:nvSpPr>
          <xdr:spPr>
            <a:xfrm>
              <a:off x="2625319" y="4975319"/>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𝑐𝑜𝑛 </a:t>
              </a:r>
              <a:r>
                <a:rPr lang="es-CO" sz="900" b="0" i="0">
                  <a:latin typeface="Cambria Math" panose="02040503050406030204" pitchFamily="18" charset="0"/>
                  <a:ea typeface="Cambria Math" panose="02040503050406030204" pitchFamily="18" charset="0"/>
                </a:rPr>
                <a:t>𝑡𝑒𝑛𝑒𝑛𝑐𝑖𝑎 𝑑𝑒 𝑣𝑖𝑣𝑖𝑒𝑛𝑑𝑎</a:t>
              </a:r>
              <a:r>
                <a:rPr lang="es-ES" sz="900" b="0" i="0">
                  <a:latin typeface="Cambria Math" panose="02040503050406030204" pitchFamily="18" charset="0"/>
                  <a:ea typeface="Cambria Math" panose="02040503050406030204" pitchFamily="18" charset="0"/>
                </a:rPr>
                <a:t> 𝑝𝑟𝑜𝑝𝑖𝑎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 </a:t>
              </a:r>
              <a:r>
                <a:rPr lang="es-ES" sz="1100" b="0" i="0">
                  <a:solidFill>
                    <a:schemeClr val="tx1"/>
                  </a:solidFill>
                  <a:effectLst/>
                  <a:latin typeface="Cambria Math" panose="02040503050406030204" pitchFamily="18" charset="0"/>
                  <a:ea typeface="+mn-ea"/>
                  <a:cs typeface="+mn-cs"/>
                </a:rPr>
                <a:t>𝑚𝑎𝑠𝑐𝑢𝑙𝑖𝑛𝑎 </a:t>
              </a:r>
              <a:r>
                <a:rPr lang="es-ES" sz="1100" b="0" i="0">
                  <a:solidFill>
                    <a:schemeClr val="tx1"/>
                  </a:solidFill>
                  <a:effectLst/>
                  <a:latin typeface="+mn-lt"/>
                  <a:ea typeface="+mn-ea"/>
                  <a:cs typeface="+mn-cs"/>
                </a:rPr>
                <a:t>𝑐𝑜𝑛 </a:t>
              </a:r>
              <a:r>
                <a:rPr lang="es-CO" sz="1100" b="0" i="0">
                  <a:solidFill>
                    <a:schemeClr val="tx1"/>
                  </a:solidFill>
                  <a:effectLst/>
                  <a:latin typeface="+mn-lt"/>
                  <a:ea typeface="+mn-ea"/>
                  <a:cs typeface="+mn-cs"/>
                </a:rPr>
                <a:t>𝑡𝑒𝑛𝑒𝑛𝑐𝑖𝑎 𝑑𝑒 𝑣𝑖𝑣𝑖𝑒𝑛𝑑𝑎</a:t>
              </a:r>
              <a:r>
                <a:rPr lang="es-ES" sz="1100" b="0" i="0">
                  <a:solidFill>
                    <a:schemeClr val="tx1"/>
                  </a:solidFill>
                  <a:effectLst/>
                  <a:latin typeface="+mn-lt"/>
                  <a:ea typeface="+mn-ea"/>
                  <a:cs typeface="+mn-cs"/>
                </a:rPr>
                <a:t> 𝑝𝑟𝑜𝑝𝑖𝑎</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a:t>
              </a:r>
              <a:r>
                <a:rPr lang="es-ES" sz="1100" b="0" i="0">
                  <a:solidFill>
                    <a:schemeClr val="tx1"/>
                  </a:solidFill>
                  <a:effectLst/>
                  <a:latin typeface="Cambria Math" panose="02040503050406030204" pitchFamily="18" charset="0"/>
                  <a:ea typeface="+mn-ea"/>
                  <a:cs typeface="+mn-cs"/>
                </a:rPr>
                <a:t> 𝑚𝑎𝑠𝑐𝑢𝑙𝑖𝑛𝑎 </a:t>
              </a:r>
              <a:r>
                <a:rPr lang="es-ES" sz="1100" b="0" i="0">
                  <a:solidFill>
                    <a:schemeClr val="tx1"/>
                  </a:solidFill>
                  <a:effectLst/>
                  <a:latin typeface="+mn-lt"/>
                  <a:ea typeface="+mn-ea"/>
                  <a:cs typeface="+mn-cs"/>
                </a:rPr>
                <a:t>𝑐𝑜𝑛 </a:t>
              </a:r>
              <a:r>
                <a:rPr lang="es-CO" sz="1100" b="0" i="0">
                  <a:solidFill>
                    <a:schemeClr val="tx1"/>
                  </a:solidFill>
                  <a:effectLst/>
                  <a:latin typeface="+mn-lt"/>
                  <a:ea typeface="+mn-ea"/>
                  <a:cs typeface="+mn-cs"/>
                </a:rPr>
                <a:t>𝑡𝑒𝑛𝑒𝑛𝑐𝑖𝑎 𝑑𝑒 𝑣𝑖𝑣𝑖𝑒𝑛𝑑𝑎</a:t>
              </a:r>
              <a:r>
                <a:rPr lang="es-ES" sz="1100" b="0" i="0">
                  <a:solidFill>
                    <a:schemeClr val="tx1"/>
                  </a:solidFill>
                  <a:effectLst/>
                  <a:latin typeface="+mn-lt"/>
                  <a:ea typeface="+mn-ea"/>
                  <a:cs typeface="+mn-cs"/>
                </a:rPr>
                <a:t> 𝑝𝑟𝑜𝑝𝑖𝑎</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0D2779E5-48A5-4CAD-B34D-BDE050313364}"/>
            </a:ext>
          </a:extLst>
        </xdr:cNvPr>
        <xdr:cNvPicPr>
          <a:picLocks noChangeAspect="1"/>
        </xdr:cNvPicPr>
      </xdr:nvPicPr>
      <xdr:blipFill rotWithShape="1">
        <a:blip xmlns:r="http://schemas.openxmlformats.org/officeDocument/2006/relationships" r:embed="rId1"/>
        <a:srcRect r="1627"/>
        <a:stretch/>
      </xdr:blipFill>
      <xdr:spPr>
        <a:xfrm>
          <a:off x="0" y="14743794"/>
          <a:ext cx="13277850" cy="12406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5CA5E190-842C-48BF-BC01-835087F8CA74}"/>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D9325580-5680-069A-F607-65B9192EFD6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5C73BD72-F458-4252-80B3-0EE8F2DDEBC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77BA947E-39D2-4A45-91D4-6FF0680C248B}"/>
            </a:ext>
          </a:extLst>
        </xdr:cNvPr>
        <xdr:cNvPicPr>
          <a:picLocks noChangeAspect="1"/>
        </xdr:cNvPicPr>
      </xdr:nvPicPr>
      <xdr:blipFill rotWithShape="1">
        <a:blip xmlns:r="http://schemas.openxmlformats.org/officeDocument/2006/relationships" r:embed="rId1"/>
        <a:srcRect r="1627"/>
        <a:stretch/>
      </xdr:blipFill>
      <xdr:spPr>
        <a:xfrm>
          <a:off x="0" y="14743794"/>
          <a:ext cx="13277850" cy="1240649"/>
        </a:xfrm>
        <a:prstGeom prst="rect">
          <a:avLst/>
        </a:prstGeom>
      </xdr:spPr>
    </xdr:pic>
    <xdr:clientData/>
  </xdr:twoCellAnchor>
  <xdr:oneCellAnchor>
    <xdr:from>
      <xdr:col>1</xdr:col>
      <xdr:colOff>83343</xdr:colOff>
      <xdr:row>18</xdr:row>
      <xdr:rowOff>59531</xdr:rowOff>
    </xdr:from>
    <xdr:ext cx="10739438" cy="603610"/>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AFFF559-4E2A-4023-9909-F774563BDDFF}"/>
                </a:ext>
              </a:extLst>
            </xdr:cNvPr>
            <xdr:cNvSpPr txBox="1"/>
          </xdr:nvSpPr>
          <xdr:spPr>
            <a:xfrm>
              <a:off x="1309687" y="4964906"/>
              <a:ext cx="10739438"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𝑞𝑢𝑒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𝑖𝑛𝑑𝑖𝑐𝑎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𝑠𝑒𝑛𝑡𝑖𝑟𝑠𝑒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𝑠𝑒𝑔𝑢𝑟𝑜𝑠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𝑒𝑙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𝑏𝑎𝑟𝑟𝑖𝑜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𝑝𝑢𝑒𝑏𝑙𝑜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𝑜</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𝑣𝑒𝑟𝑒𝑑𝑎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𝑖𝑛𝑑𝑖𝑐𝑎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𝑠𝑒𝑛𝑡𝑖𝑟𝑠𝑒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𝑠𝑒𝑔𝑢𝑟𝑜𝑠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𝑏𝑎𝑟𝑟𝑖𝑜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𝑝𝑢𝑒𝑏𝑙𝑜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𝑣𝑒𝑟𝑒𝑑𝑎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𝑖𝑛𝑑𝑖𝑐𝑎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𝑠𝑒𝑛𝑡𝑖𝑟𝑠𝑒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𝑠𝑒𝑔𝑢𝑟𝑜𝑠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𝑏𝑎𝑟𝑟𝑖𝑜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𝑝𝑢𝑒𝑏𝑙𝑜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𝑣𝑒𝑟𝑒𝑑𝑎</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0AFFF559-4E2A-4023-9909-F774563BDDFF}"/>
                </a:ext>
              </a:extLst>
            </xdr:cNvPr>
            <xdr:cNvSpPr txBox="1"/>
          </xdr:nvSpPr>
          <xdr:spPr>
            <a:xfrm>
              <a:off x="1309687" y="4964906"/>
              <a:ext cx="10739438"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𝑞𝑢𝑒 𝑖𝑛𝑑𝑖𝑐𝑎 𝑠𝑒𝑛𝑡𝑖𝑟𝑠𝑒 𝑠𝑒𝑔𝑢𝑟𝑜𝑠 𝑒𝑛 𝑒𝑙 𝑏𝑎𝑟𝑟𝑖𝑜, 𝑝𝑢𝑒𝑏𝑙𝑜 𝑜 𝑣𝑒𝑟𝑒𝑑𝑎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 </a:t>
              </a:r>
              <a:r>
                <a:rPr lang="es-ES" sz="1100" b="0" i="0">
                  <a:solidFill>
                    <a:schemeClr val="tx1"/>
                  </a:solidFill>
                  <a:effectLst/>
                  <a:latin typeface="Cambria Math" panose="02040503050406030204" pitchFamily="18" charset="0"/>
                  <a:ea typeface="+mn-ea"/>
                  <a:cs typeface="+mn-cs"/>
                </a:rPr>
                <a:t>𝑚𝑎𝑠𝑐𝑢𝑙𝑖𝑛𝑎 </a:t>
              </a:r>
              <a:r>
                <a:rPr lang="es-ES" sz="1100" b="0" i="0">
                  <a:solidFill>
                    <a:schemeClr val="tx1"/>
                  </a:solidFill>
                  <a:effectLst/>
                  <a:latin typeface="+mn-lt"/>
                  <a:ea typeface="+mn-ea"/>
                  <a:cs typeface="+mn-cs"/>
                </a:rPr>
                <a:t>𝑐</a:t>
              </a:r>
              <a:r>
                <a:rPr lang="es-ES" sz="1100" b="0" i="0">
                  <a:solidFill>
                    <a:schemeClr val="tx1"/>
                  </a:solidFill>
                  <a:effectLst/>
                  <a:latin typeface="Cambria Math" panose="02040503050406030204" pitchFamily="18" charset="0"/>
                  <a:ea typeface="+mn-ea"/>
                  <a:cs typeface="+mn-cs"/>
                </a:rPr>
                <a:t>𝑞𝑢𝑒 𝑖𝑛𝑑𝑖𝑐𝑎 𝑠𝑒𝑛𝑡𝑖𝑟𝑠𝑒 𝑠𝑒𝑔𝑢𝑟𝑜𝑠 𝑒𝑛 𝑒𝑙 𝑏𝑎𝑟𝑟𝑖𝑜, 𝑝𝑢𝑒𝑏𝑙𝑜 𝑜 𝑣𝑒𝑟𝑒𝑑𝑎</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1100" b="0" i="0">
                  <a:solidFill>
                    <a:schemeClr val="tx1"/>
                  </a:solidFill>
                  <a:effectLst/>
                  <a:latin typeface="+mn-lt"/>
                  <a:ea typeface="+mn-ea"/>
                  <a:cs typeface="+mn-cs"/>
                </a:rPr>
                <a:t>𝐻𝑜𝑔𝑎𝑟𝑒𝑠 𝑐𝑜𝑛 𝑗𝑒𝑓𝑎𝑡𝑢𝑟𝑎</a:t>
              </a:r>
              <a:r>
                <a:rPr lang="es-ES" sz="1100" b="0" i="0">
                  <a:solidFill>
                    <a:schemeClr val="tx1"/>
                  </a:solidFill>
                  <a:effectLst/>
                  <a:latin typeface="Cambria Math" panose="02040503050406030204" pitchFamily="18" charset="0"/>
                  <a:ea typeface="+mn-ea"/>
                  <a:cs typeface="+mn-cs"/>
                </a:rPr>
                <a:t> 𝑚𝑎𝑠𝑐𝑢𝑙𝑖𝑛𝑎 𝑞𝑢𝑒 𝑖𝑛𝑑𝑖𝑐𝑎 𝑠𝑒𝑛𝑡𝑖𝑟𝑠𝑒 𝑠𝑒𝑔𝑢𝑟𝑜𝑠 𝑒𝑛 𝑒𝑙 𝑏𝑎𝑟𝑟𝑖𝑜, 𝑝𝑢𝑒𝑏𝑙𝑜 𝑜 𝑣𝑒𝑟𝑒𝑑𝑎</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EF5B05EA-0B2F-4630-999B-472941D67E58}"/>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EC3C8740-4D58-699C-258F-64D92AECF3D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AB8D333B-90A8-2752-CB1E-54B47D3209A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133B2F1B-DB63-41CE-ACD4-815A4466FD89}"/>
            </a:ext>
          </a:extLst>
        </xdr:cNvPr>
        <xdr:cNvPicPr>
          <a:picLocks noChangeAspect="1"/>
        </xdr:cNvPicPr>
      </xdr:nvPicPr>
      <xdr:blipFill rotWithShape="1">
        <a:blip xmlns:r="http://schemas.openxmlformats.org/officeDocument/2006/relationships" r:embed="rId1"/>
        <a:srcRect r="1627"/>
        <a:stretch/>
      </xdr:blipFill>
      <xdr:spPr>
        <a:xfrm>
          <a:off x="0" y="14743794"/>
          <a:ext cx="13277850" cy="1240649"/>
        </a:xfrm>
        <a:prstGeom prst="rect">
          <a:avLst/>
        </a:prstGeom>
      </xdr:spPr>
    </xdr:pic>
    <xdr:clientData/>
  </xdr:twoCellAnchor>
  <xdr:oneCellAnchor>
    <xdr:from>
      <xdr:col>2</xdr:col>
      <xdr:colOff>845344</xdr:colOff>
      <xdr:row>18</xdr:row>
      <xdr:rowOff>59531</xdr:rowOff>
    </xdr:from>
    <xdr:ext cx="8015466" cy="603610"/>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93C0863-4867-481F-B136-1BCAF6917849}"/>
                </a:ext>
              </a:extLst>
            </xdr:cNvPr>
            <xdr:cNvSpPr txBox="1"/>
          </xdr:nvSpPr>
          <xdr:spPr>
            <a:xfrm>
              <a:off x="3095625" y="496490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𝑐𝑢𝑎𝑛𝑡𝑖𝑡𝑎𝑡𝑖𝑣𝑜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𝑐𝑢𝑎𝑛𝑡𝑖𝑡𝑎𝑡𝑖𝑣𝑜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m:t>
                            </m:r>
                            <m:r>
                              <a:rPr lang="es-ES" sz="1100" b="0" i="1">
                                <a:solidFill>
                                  <a:schemeClr val="tx1"/>
                                </a:solidFill>
                                <a:effectLst/>
                                <a:latin typeface="Cambria Math" panose="02040503050406030204" pitchFamily="18" charset="0"/>
                                <a:ea typeface="+mn-ea"/>
                                <a:cs typeface="+mn-cs"/>
                              </a:rPr>
                              <m:t>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𝑐𝑢𝑎𝑛𝑡𝑖𝑡𝑎𝑡𝑖𝑣𝑜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693C0863-4867-481F-B136-1BCAF6917849}"/>
                </a:ext>
              </a:extLst>
            </xdr:cNvPr>
            <xdr:cNvSpPr txBox="1"/>
          </xdr:nvSpPr>
          <xdr:spPr>
            <a:xfrm>
              <a:off x="3095625" y="496490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𝑐𝑜𝑛 𝑑</a:t>
              </a:r>
              <a:r>
                <a:rPr lang="es-ES" sz="1100" b="0" i="0">
                  <a:solidFill>
                    <a:schemeClr val="tx1"/>
                  </a:solidFill>
                  <a:effectLst/>
                  <a:latin typeface="Cambria Math" panose="02040503050406030204" pitchFamily="18" charset="0"/>
                  <a:ea typeface="+mn-ea"/>
                  <a:cs typeface="+mn-cs"/>
                </a:rPr>
                <a:t>é𝑓𝑖𝑐𝑖𝑡 𝑐𝑢𝑎𝑛𝑡𝑖𝑡𝑎𝑡𝑖𝑣𝑜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Cambria Math" panose="02040503050406030204" pitchFamily="18" charset="0"/>
                  <a:ea typeface="+mn-ea"/>
                  <a:cs typeface="+mn-cs"/>
                </a:rPr>
                <a:t>𝐻𝑜𝑔𝑎𝑟𝑒𝑠 𝑐𝑜𝑛 𝑗𝑒𝑓𝑎𝑡𝑢𝑟𝑎 𝑚𝑎𝑠𝑐𝑢𝑙𝑖𝑛𝑎 𝑐𝑜𝑛 𝑑é𝑓𝑖𝑐𝑖𝑡 𝑐𝑢𝑎𝑛𝑡𝑖𝑡𝑎𝑡𝑖𝑣𝑜</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a:t>
              </a:r>
              <a:r>
                <a:rPr lang="es-ES" sz="1100" b="0" i="0">
                  <a:solidFill>
                    <a:schemeClr val="tx1"/>
                  </a:solidFill>
                  <a:effectLst/>
                  <a:latin typeface="Cambria Math" panose="02040503050406030204" pitchFamily="18" charset="0"/>
                  <a:ea typeface="+mn-ea"/>
                  <a:cs typeface="+mn-cs"/>
                </a:rPr>
                <a:t>𝑜𝑔𝑎𝑟𝑒𝑠 𝑐𝑜𝑛 𝑗𝑒𝑓𝑎𝑡𝑢𝑟𝑎 𝑚𝑎𝑠𝑐𝑢𝑙𝑖𝑛𝑎 𝑐𝑜𝑛 é𝑓𝑖𝑐𝑖𝑡 𝑐𝑢𝑎𝑛𝑡𝑖𝑡𝑎𝑡𝑖𝑣𝑜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35069E30-1251-43D0-98BD-EE57937D053B}"/>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C16E1309-EBFB-51AF-4570-C9239EEA6C6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24E2290-0F1D-14A6-F52E-5D94697519F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13</xdr:col>
      <xdr:colOff>0</xdr:colOff>
      <xdr:row>71</xdr:row>
      <xdr:rowOff>39593</xdr:rowOff>
    </xdr:to>
    <xdr:pic>
      <xdr:nvPicPr>
        <xdr:cNvPr id="3" name="Imagen 2">
          <a:extLst>
            <a:ext uri="{FF2B5EF4-FFF2-40B4-BE49-F238E27FC236}">
              <a16:creationId xmlns:a16="http://schemas.microsoft.com/office/drawing/2014/main" id="{57653B94-EBB8-4891-82BA-3D15FBEAF8A1}"/>
            </a:ext>
          </a:extLst>
        </xdr:cNvPr>
        <xdr:cNvPicPr>
          <a:picLocks noChangeAspect="1"/>
        </xdr:cNvPicPr>
      </xdr:nvPicPr>
      <xdr:blipFill rotWithShape="1">
        <a:blip xmlns:r="http://schemas.openxmlformats.org/officeDocument/2006/relationships" r:embed="rId1"/>
        <a:srcRect r="1627"/>
        <a:stretch/>
      </xdr:blipFill>
      <xdr:spPr>
        <a:xfrm>
          <a:off x="0" y="15407369"/>
          <a:ext cx="13249275" cy="1329549"/>
        </a:xfrm>
        <a:prstGeom prst="rect">
          <a:avLst/>
        </a:prstGeom>
      </xdr:spPr>
    </xdr:pic>
    <xdr:clientData/>
  </xdr:twoCellAnchor>
  <xdr:oneCellAnchor>
    <xdr:from>
      <xdr:col>2</xdr:col>
      <xdr:colOff>845344</xdr:colOff>
      <xdr:row>18</xdr:row>
      <xdr:rowOff>59531</xdr:rowOff>
    </xdr:from>
    <xdr:ext cx="8015466" cy="603610"/>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C2E6EA80-0F78-4ED3-AC55-BC72A6B388C4}"/>
                </a:ext>
              </a:extLst>
            </xdr:cNvPr>
            <xdr:cNvSpPr txBox="1"/>
          </xdr:nvSpPr>
          <xdr:spPr>
            <a:xfrm>
              <a:off x="3093244" y="498395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ea typeface="Cambria Math" panose="02040503050406030204" pitchFamily="18" charset="0"/>
                          </a:rPr>
                        </m:ctrlPr>
                      </m:fPr>
                      <m:num>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𝑐𝑢𝑎𝑙𝑖𝑡𝑎𝑡𝑖𝑣𝑜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𝑓𝑒𝑚𝑒𝑛𝑖𝑛𝑎</m:t>
                            </m:r>
                          </m:den>
                        </m:f>
                        <m:r>
                          <a:rPr lang="es-ES" sz="900" b="0" i="1">
                            <a:latin typeface="Cambria Math" panose="02040503050406030204" pitchFamily="18" charset="0"/>
                            <a:ea typeface="Cambria Math" panose="02040503050406030204" pitchFamily="18" charset="0"/>
                          </a:rPr>
                          <m:t>−</m:t>
                        </m:r>
                        <m:f>
                          <m:fPr>
                            <m:ctrlPr>
                              <a:rPr lang="es-ES" sz="9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𝐻𝑜𝑔𝑎𝑟𝑒𝑠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𝑐𝑢𝑎𝑙𝑖𝑡𝑎𝑡𝑖𝑣𝑜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num>
                      <m:den>
                        <m:f>
                          <m:fPr>
                            <m:ctrlPr>
                              <a:rPr lang="es-CO" sz="900" i="1">
                                <a:latin typeface="Cambria Math" panose="02040503050406030204" pitchFamily="18" charset="0"/>
                                <a:ea typeface="Cambria Math" panose="02040503050406030204" pitchFamily="18" charset="0"/>
                              </a:rPr>
                            </m:ctrlPr>
                          </m:fPr>
                          <m:num>
                            <m:r>
                              <a:rPr lang="es-ES" sz="900" b="0" i="1">
                                <a:latin typeface="Cambria Math" panose="02040503050406030204" pitchFamily="18" charset="0"/>
                                <a:ea typeface="Cambria Math" panose="02040503050406030204" pitchFamily="18" charset="0"/>
                              </a:rPr>
                              <m:t>𝐻</m:t>
                            </m:r>
                            <m:r>
                              <a:rPr lang="es-ES" sz="1100" b="0" i="1">
                                <a:solidFill>
                                  <a:schemeClr val="tx1"/>
                                </a:solidFill>
                                <a:effectLst/>
                                <a:latin typeface="Cambria Math" panose="02040503050406030204" pitchFamily="18" charset="0"/>
                                <a:ea typeface="+mn-ea"/>
                                <a:cs typeface="+mn-cs"/>
                              </a:rPr>
                              <m:t>𝑜𝑔𝑎𝑟𝑒𝑠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𝑗𝑒𝑓𝑎𝑡𝑢𝑟𝑎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𝑚𝑎𝑠𝑐𝑢𝑙𝑖𝑛𝑎</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m:t>
                            </m:r>
                            <m:r>
                              <a:rPr lang="es-ES" sz="1100" b="0" i="1">
                                <a:solidFill>
                                  <a:schemeClr val="tx1"/>
                                </a:solidFill>
                                <a:effectLst/>
                                <a:latin typeface="Cambria Math" panose="02040503050406030204" pitchFamily="18" charset="0"/>
                                <a:ea typeface="+mn-ea"/>
                                <a:cs typeface="+mn-cs"/>
                              </a:rPr>
                              <m:t> é</m:t>
                            </m:r>
                            <m:r>
                              <a:rPr lang="es-ES" sz="1100" b="0" i="1">
                                <a:solidFill>
                                  <a:schemeClr val="tx1"/>
                                </a:solidFill>
                                <a:effectLst/>
                                <a:latin typeface="Cambria Math" panose="02040503050406030204" pitchFamily="18" charset="0"/>
                                <a:ea typeface="+mn-ea"/>
                                <a:cs typeface="+mn-cs"/>
                              </a:rPr>
                              <m:t>𝑓𝑖𝑐𝑖𝑡</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𝑐𝑢𝑎𝑙𝑖𝑡𝑎𝑡𝑖𝑣𝑜</m:t>
                            </m:r>
                          </m:num>
                          <m:den>
                            <m:r>
                              <a:rPr lang="es-ES" sz="900" b="0" i="1">
                                <a:latin typeface="Cambria Math" panose="02040503050406030204" pitchFamily="18" charset="0"/>
                                <a:ea typeface="Cambria Math" panose="02040503050406030204" pitchFamily="18" charset="0"/>
                              </a:rPr>
                              <m:t>𝑇𝑜𝑡𝑎𝑙</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𝑑𝑒</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h𝑜𝑔𝑎𝑟𝑒𝑠</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𝑐𝑜𝑛</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𝑗𝑒𝑓𝑎𝑡𝑢𝑟𝑎</m:t>
                            </m:r>
                            <m:r>
                              <a:rPr lang="es-ES" sz="900" b="0" i="1">
                                <a:latin typeface="Cambria Math" panose="02040503050406030204" pitchFamily="18" charset="0"/>
                                <a:ea typeface="Cambria Math" panose="02040503050406030204" pitchFamily="18" charset="0"/>
                              </a:rPr>
                              <m:t> </m:t>
                            </m:r>
                            <m:r>
                              <a:rPr lang="es-ES" sz="900" b="0" i="1">
                                <a:latin typeface="Cambria Math" panose="02040503050406030204" pitchFamily="18" charset="0"/>
                                <a:ea typeface="Cambria Math" panose="02040503050406030204" pitchFamily="18" charset="0"/>
                              </a:rPr>
                              <m:t>𝑚𝑎𝑠𝑐𝑢𝑙𝑖𝑛𝑎</m:t>
                            </m:r>
                          </m:den>
                        </m:f>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4" name="CuadroTexto 3">
              <a:extLst>
                <a:ext uri="{FF2B5EF4-FFF2-40B4-BE49-F238E27FC236}">
                  <a16:creationId xmlns:a16="http://schemas.microsoft.com/office/drawing/2014/main" id="{C2E6EA80-0F78-4ED3-AC55-BC72A6B388C4}"/>
                </a:ext>
              </a:extLst>
            </xdr:cNvPr>
            <xdr:cNvSpPr txBox="1"/>
          </xdr:nvSpPr>
          <xdr:spPr>
            <a:xfrm>
              <a:off x="3093244" y="4983956"/>
              <a:ext cx="8015466" cy="603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𝐻𝑜𝑔𝑎𝑟𝑒𝑠 𝑐𝑜𝑛 𝑗𝑒𝑓𝑎𝑡𝑢𝑟𝑎 𝑓𝑒𝑚𝑒𝑛𝑖𝑛𝑎 𝑐𝑜𝑛 𝑑</a:t>
              </a:r>
              <a:r>
                <a:rPr lang="es-ES" sz="1100" b="0" i="0">
                  <a:solidFill>
                    <a:schemeClr val="tx1"/>
                  </a:solidFill>
                  <a:effectLst/>
                  <a:latin typeface="Cambria Math" panose="02040503050406030204" pitchFamily="18" charset="0"/>
                  <a:ea typeface="+mn-ea"/>
                  <a:cs typeface="+mn-cs"/>
                </a:rPr>
                <a:t>é𝑓𝑖𝑐𝑖𝑡 𝑐𝑢𝑎𝑙𝑖𝑡𝑎𝑡𝑖𝑣𝑜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𝑓𝑒𝑚𝑒𝑛𝑖𝑛𝑎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a:t>
              </a:r>
              <a:r>
                <a:rPr lang="es-ES" sz="1100" b="0" i="0">
                  <a:solidFill>
                    <a:schemeClr val="tx1"/>
                  </a:solidFill>
                  <a:effectLst/>
                  <a:latin typeface="Cambria Math" panose="02040503050406030204" pitchFamily="18" charset="0"/>
                  <a:ea typeface="+mn-ea"/>
                  <a:cs typeface="+mn-cs"/>
                </a:rPr>
                <a:t>𝐻𝑜𝑔𝑎𝑟𝑒𝑠 𝑐𝑜𝑛 𝑗𝑒𝑓𝑎𝑡𝑢𝑟𝑎 𝑚𝑎𝑠𝑐𝑢𝑙𝑖𝑛𝑎 𝑐𝑜𝑛 𝑑é𝑓𝑖𝑐𝑖𝑡 𝑐𝑢𝑎𝑙𝑖𝑡𝑎𝑡𝑖𝑣𝑜</a:t>
              </a:r>
              <a:r>
                <a:rPr lang="es-ES"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r>
                <a:rPr lang="es-ES" sz="900" b="0" i="0">
                  <a:latin typeface="Cambria Math" panose="02040503050406030204" pitchFamily="18" charset="0"/>
                  <a:ea typeface="Cambria Math" panose="02040503050406030204" pitchFamily="18" charset="0"/>
                </a:rPr>
                <a:t>𝐻</a:t>
              </a:r>
              <a:r>
                <a:rPr lang="es-ES" sz="1100" b="0" i="0">
                  <a:solidFill>
                    <a:schemeClr val="tx1"/>
                  </a:solidFill>
                  <a:effectLst/>
                  <a:latin typeface="Cambria Math" panose="02040503050406030204" pitchFamily="18" charset="0"/>
                  <a:ea typeface="+mn-ea"/>
                  <a:cs typeface="+mn-cs"/>
                </a:rPr>
                <a:t>𝑜𝑔𝑎𝑟𝑒𝑠 𝑐𝑜𝑛 𝑗𝑒𝑓𝑎𝑡𝑢𝑟𝑎 𝑚𝑎𝑠𝑐𝑢𝑙𝑖𝑛𝑎 𝑐𝑜𝑛 é𝑓𝑖𝑐𝑖𝑡 𝑐𝑢𝑎𝑙𝑖𝑡𝑎𝑡𝑖𝑣𝑜</a:t>
              </a:r>
              <a:r>
                <a:rPr lang="es-CO" sz="900" b="0" i="0">
                  <a:solidFill>
                    <a:schemeClr val="tx1"/>
                  </a:solidFill>
                  <a:effectLst/>
                  <a:latin typeface="Cambria Math" panose="02040503050406030204" pitchFamily="18" charset="0"/>
                  <a:ea typeface="Cambria Math" panose="02040503050406030204" pitchFamily="18" charset="0"/>
                  <a:cs typeface="+mn-cs"/>
                </a:rPr>
                <a:t>)/(</a:t>
              </a:r>
              <a:r>
                <a:rPr lang="es-ES" sz="900" b="0" i="0">
                  <a:latin typeface="Cambria Math" panose="02040503050406030204" pitchFamily="18" charset="0"/>
                  <a:ea typeface="Cambria Math" panose="02040503050406030204" pitchFamily="18" charset="0"/>
                </a:rPr>
                <a:t>𝑇𝑜𝑡𝑎𝑙 𝑑𝑒 ℎ𝑜𝑔𝑎𝑟𝑒𝑠 𝑐𝑜𝑛 𝑗𝑒𝑓𝑎𝑡𝑢𝑟𝑎 𝑚𝑎𝑠𝑐𝑢𝑙𝑖𝑛𝑎</a:t>
              </a:r>
              <a:r>
                <a:rPr lang="es-CO" sz="900" b="0" i="0">
                  <a:latin typeface="Cambria Math" panose="02040503050406030204" pitchFamily="18" charset="0"/>
                  <a:ea typeface="Cambria Math" panose="02040503050406030204" pitchFamily="18" charset="0"/>
                </a:rPr>
                <a:t>))</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D5D4AB57-72EA-453F-82B8-C73729C9D9BD}"/>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06D95E35-C70C-C1BB-6FD0-E253303C8C0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A867491-A95C-A02F-4DC3-6F40BE3C559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28E95-740D-480B-B70C-6584CAF67BE5}">
  <dimension ref="A1:H991"/>
  <sheetViews>
    <sheetView tabSelected="1" zoomScale="98" zoomScaleNormal="98" workbookViewId="0">
      <selection activeCell="E15" sqref="E15"/>
    </sheetView>
  </sheetViews>
  <sheetFormatPr baseColWidth="10" defaultColWidth="13" defaultRowHeight="15" customHeight="1" x14ac:dyDescent="0.25"/>
  <cols>
    <col min="1" max="1" width="9" style="12" bestFit="1" customWidth="1"/>
    <col min="2" max="2" width="21.375" style="12" bestFit="1" customWidth="1"/>
    <col min="3" max="3" width="12.5" style="12" bestFit="1" customWidth="1"/>
    <col min="4" max="4" width="22.625" style="12" bestFit="1" customWidth="1"/>
    <col min="5" max="5" width="14" style="12" bestFit="1" customWidth="1"/>
    <col min="6" max="6" width="28.125" style="12" bestFit="1" customWidth="1"/>
    <col min="7" max="7" width="14.875" style="12" bestFit="1" customWidth="1"/>
    <col min="8" max="8" width="10.875" style="12" bestFit="1" customWidth="1"/>
    <col min="9" max="30" width="9.625" style="12" customWidth="1"/>
    <col min="31" max="16384" width="13" style="12"/>
  </cols>
  <sheetData>
    <row r="1" spans="1:8" ht="14.25" customHeight="1" x14ac:dyDescent="0.25">
      <c r="A1" s="10" t="s">
        <v>0</v>
      </c>
      <c r="B1" s="10" t="s">
        <v>1</v>
      </c>
      <c r="C1" s="10" t="s">
        <v>2</v>
      </c>
      <c r="D1" s="10" t="s">
        <v>3</v>
      </c>
      <c r="E1" s="11" t="s">
        <v>4</v>
      </c>
      <c r="F1" s="11" t="s">
        <v>5</v>
      </c>
      <c r="G1" s="11" t="s">
        <v>6</v>
      </c>
      <c r="H1" s="10" t="s">
        <v>7</v>
      </c>
    </row>
    <row r="2" spans="1:8" ht="14.25" customHeight="1" x14ac:dyDescent="0.25">
      <c r="A2" s="13" t="s">
        <v>8</v>
      </c>
      <c r="B2" s="13" t="s">
        <v>9</v>
      </c>
      <c r="C2" s="13" t="s">
        <v>10</v>
      </c>
      <c r="D2" s="13" t="s">
        <v>124</v>
      </c>
      <c r="E2" s="13" t="s">
        <v>11</v>
      </c>
      <c r="F2" s="13" t="s">
        <v>12</v>
      </c>
      <c r="G2" s="13" t="s">
        <v>13</v>
      </c>
      <c r="H2" s="13" t="s">
        <v>14</v>
      </c>
    </row>
    <row r="3" spans="1:8" ht="14.25" customHeight="1" x14ac:dyDescent="0.25">
      <c r="A3" s="13" t="s">
        <v>8</v>
      </c>
      <c r="B3" s="13" t="s">
        <v>9</v>
      </c>
      <c r="C3" s="13" t="s">
        <v>10</v>
      </c>
      <c r="D3" s="13" t="s">
        <v>124</v>
      </c>
      <c r="E3" s="13" t="s">
        <v>15</v>
      </c>
      <c r="F3" s="13" t="s">
        <v>16</v>
      </c>
      <c r="G3" s="13" t="s">
        <v>13</v>
      </c>
      <c r="H3" s="13" t="s">
        <v>14</v>
      </c>
    </row>
    <row r="4" spans="1:8" ht="14.25" customHeight="1" x14ac:dyDescent="0.25">
      <c r="A4" s="13" t="s">
        <v>8</v>
      </c>
      <c r="B4" s="13" t="s">
        <v>9</v>
      </c>
      <c r="C4" s="13" t="s">
        <v>10</v>
      </c>
      <c r="D4" s="13" t="s">
        <v>124</v>
      </c>
      <c r="E4" s="13" t="s">
        <v>17</v>
      </c>
      <c r="F4" s="13" t="s">
        <v>18</v>
      </c>
      <c r="G4" s="13" t="s">
        <v>13</v>
      </c>
      <c r="H4" s="13" t="s">
        <v>14</v>
      </c>
    </row>
    <row r="5" spans="1:8" ht="14.25" customHeight="1" x14ac:dyDescent="0.25">
      <c r="A5" s="13" t="s">
        <v>8</v>
      </c>
      <c r="B5" s="13" t="s">
        <v>9</v>
      </c>
      <c r="C5" s="13" t="s">
        <v>10</v>
      </c>
      <c r="D5" s="13" t="s">
        <v>124</v>
      </c>
      <c r="E5" s="13" t="s">
        <v>19</v>
      </c>
      <c r="F5" s="13" t="s">
        <v>20</v>
      </c>
      <c r="G5" s="13" t="s">
        <v>13</v>
      </c>
      <c r="H5" s="13" t="s">
        <v>21</v>
      </c>
    </row>
    <row r="6" spans="1:8" ht="14.25" customHeight="1" x14ac:dyDescent="0.25">
      <c r="A6" s="13" t="s">
        <v>8</v>
      </c>
      <c r="B6" s="13" t="s">
        <v>9</v>
      </c>
      <c r="C6" s="13" t="s">
        <v>10</v>
      </c>
      <c r="D6" s="13" t="s">
        <v>124</v>
      </c>
      <c r="E6" s="13" t="s">
        <v>22</v>
      </c>
      <c r="F6" s="13" t="s">
        <v>23</v>
      </c>
      <c r="G6" s="13" t="s">
        <v>13</v>
      </c>
      <c r="H6" s="13" t="s">
        <v>14</v>
      </c>
    </row>
    <row r="7" spans="1:8" ht="14.25" customHeight="1" x14ac:dyDescent="0.25">
      <c r="A7" s="13" t="s">
        <v>8</v>
      </c>
      <c r="B7" s="13" t="s">
        <v>9</v>
      </c>
      <c r="C7" s="13" t="s">
        <v>24</v>
      </c>
      <c r="D7" s="13" t="s">
        <v>25</v>
      </c>
      <c r="E7" s="13" t="s">
        <v>26</v>
      </c>
      <c r="F7" s="13" t="s">
        <v>27</v>
      </c>
      <c r="G7" s="13" t="s">
        <v>13</v>
      </c>
      <c r="H7" s="13" t="s">
        <v>14</v>
      </c>
    </row>
    <row r="8" spans="1:8" ht="14.25" customHeight="1" x14ac:dyDescent="0.25">
      <c r="A8" s="13" t="s">
        <v>8</v>
      </c>
      <c r="B8" s="13" t="s">
        <v>9</v>
      </c>
      <c r="C8" s="13" t="s">
        <v>24</v>
      </c>
      <c r="D8" s="13" t="s">
        <v>25</v>
      </c>
      <c r="E8" s="13" t="s">
        <v>28</v>
      </c>
      <c r="F8" s="13" t="s">
        <v>29</v>
      </c>
      <c r="G8" s="13" t="s">
        <v>13</v>
      </c>
      <c r="H8" s="13" t="s">
        <v>14</v>
      </c>
    </row>
    <row r="9" spans="1:8" ht="14.25" customHeight="1" x14ac:dyDescent="0.25">
      <c r="A9" s="13" t="s">
        <v>8</v>
      </c>
      <c r="B9" s="13" t="s">
        <v>9</v>
      </c>
      <c r="C9" s="13" t="s">
        <v>24</v>
      </c>
      <c r="D9" s="13" t="s">
        <v>25</v>
      </c>
      <c r="E9" s="13" t="s">
        <v>30</v>
      </c>
      <c r="F9" s="21" t="s">
        <v>31</v>
      </c>
      <c r="G9" s="13" t="s">
        <v>32</v>
      </c>
      <c r="H9" s="13" t="s">
        <v>14</v>
      </c>
    </row>
    <row r="10" spans="1:8" ht="14.25" customHeight="1" x14ac:dyDescent="0.25">
      <c r="A10" s="13" t="s">
        <v>8</v>
      </c>
      <c r="B10" s="13" t="s">
        <v>9</v>
      </c>
      <c r="C10" s="13" t="s">
        <v>24</v>
      </c>
      <c r="D10" s="13" t="s">
        <v>25</v>
      </c>
      <c r="E10" s="13" t="s">
        <v>33</v>
      </c>
      <c r="F10" s="21" t="s">
        <v>34</v>
      </c>
      <c r="G10" s="13" t="s">
        <v>32</v>
      </c>
      <c r="H10" s="13" t="s">
        <v>14</v>
      </c>
    </row>
    <row r="11" spans="1:8" ht="14.25" customHeight="1" x14ac:dyDescent="0.25"/>
    <row r="12" spans="1:8" ht="14.25" customHeight="1" x14ac:dyDescent="0.25"/>
    <row r="13" spans="1:8" ht="14.25" customHeight="1" x14ac:dyDescent="0.25"/>
    <row r="14" spans="1:8" ht="14.25" customHeight="1" x14ac:dyDescent="0.25"/>
    <row r="15" spans="1:8" ht="14.25" customHeight="1" x14ac:dyDescent="0.25"/>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sheetData>
  <phoneticPr fontId="10" type="noConversion"/>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F82F5-8790-4992-901D-D27E7B449639}">
  <dimension ref="A14:Y64"/>
  <sheetViews>
    <sheetView zoomScale="80" zoomScaleNormal="80" workbookViewId="0">
      <selection activeCell="H15" sqref="H15:L15"/>
    </sheetView>
  </sheetViews>
  <sheetFormatPr baseColWidth="10" defaultColWidth="10.625" defaultRowHeight="15" x14ac:dyDescent="0.25"/>
  <cols>
    <col min="1" max="1" width="16.125" style="9" customWidth="1"/>
    <col min="2" max="12" width="13.375" style="9" customWidth="1"/>
    <col min="13" max="16384" width="10.625" style="1"/>
  </cols>
  <sheetData>
    <row r="14" spans="1:12" ht="18.75" x14ac:dyDescent="0.25">
      <c r="A14" s="26" t="s">
        <v>35</v>
      </c>
      <c r="B14" s="26"/>
      <c r="C14" s="26"/>
      <c r="D14" s="26"/>
      <c r="E14" s="26"/>
      <c r="F14" s="26"/>
      <c r="G14" s="26"/>
      <c r="H14" s="26"/>
      <c r="I14" s="26"/>
      <c r="J14" s="26"/>
      <c r="K14" s="26"/>
      <c r="L14" s="26"/>
    </row>
    <row r="15" spans="1:12" s="3" customFormat="1" ht="44.1" customHeight="1" x14ac:dyDescent="0.25">
      <c r="A15" s="2" t="s">
        <v>1</v>
      </c>
      <c r="B15" s="25" t="s">
        <v>9</v>
      </c>
      <c r="C15" s="25"/>
      <c r="D15" s="25"/>
      <c r="E15" s="25"/>
      <c r="F15" s="25"/>
      <c r="G15" s="4" t="s">
        <v>3</v>
      </c>
      <c r="H15" s="36" t="s">
        <v>25</v>
      </c>
      <c r="I15" s="36"/>
      <c r="J15" s="36"/>
      <c r="K15" s="36"/>
      <c r="L15" s="36"/>
    </row>
    <row r="16" spans="1:12" s="3" customFormat="1" ht="44.1" customHeight="1" x14ac:dyDescent="0.25">
      <c r="A16" s="2" t="s">
        <v>5</v>
      </c>
      <c r="B16" s="25" t="s">
        <v>34</v>
      </c>
      <c r="C16" s="25"/>
      <c r="D16" s="25"/>
      <c r="E16" s="25"/>
      <c r="F16" s="25"/>
      <c r="G16" s="25"/>
      <c r="H16" s="25"/>
      <c r="I16" s="25"/>
      <c r="J16" s="25"/>
      <c r="K16" s="25"/>
      <c r="L16" s="25"/>
    </row>
    <row r="17" spans="1:14" s="3" customFormat="1" ht="44.1" customHeight="1" x14ac:dyDescent="0.25">
      <c r="A17" s="2" t="s">
        <v>37</v>
      </c>
      <c r="B17" s="25" t="s">
        <v>121</v>
      </c>
      <c r="C17" s="25"/>
      <c r="D17" s="25"/>
      <c r="E17" s="25"/>
      <c r="F17" s="25"/>
      <c r="G17" s="25"/>
      <c r="H17" s="25"/>
      <c r="I17" s="25"/>
      <c r="J17" s="25"/>
      <c r="K17" s="25"/>
      <c r="L17" s="25"/>
    </row>
    <row r="18" spans="1:14" s="3" customFormat="1" ht="44.1" customHeight="1" x14ac:dyDescent="0.25">
      <c r="A18" s="2" t="s">
        <v>39</v>
      </c>
      <c r="B18" s="25" t="s">
        <v>137</v>
      </c>
      <c r="C18" s="25"/>
      <c r="D18" s="25"/>
      <c r="E18" s="25"/>
      <c r="F18" s="25"/>
      <c r="G18" s="25"/>
      <c r="H18" s="25"/>
      <c r="I18" s="25"/>
      <c r="J18" s="25"/>
      <c r="K18" s="25"/>
      <c r="L18" s="25"/>
    </row>
    <row r="19" spans="1:14" s="3" customFormat="1" ht="50.25" customHeight="1" x14ac:dyDescent="0.25">
      <c r="A19" s="2" t="s">
        <v>41</v>
      </c>
      <c r="B19" s="25"/>
      <c r="C19" s="25"/>
      <c r="D19" s="25"/>
      <c r="E19" s="25"/>
      <c r="F19" s="25"/>
      <c r="G19" s="25"/>
      <c r="H19" s="25"/>
      <c r="I19" s="25"/>
      <c r="J19" s="25"/>
      <c r="K19" s="25"/>
      <c r="L19" s="25"/>
    </row>
    <row r="20" spans="1:14" s="3" customFormat="1" ht="44.1" customHeight="1" x14ac:dyDescent="0.25">
      <c r="A20" s="2" t="s">
        <v>42</v>
      </c>
      <c r="B20" s="25" t="s">
        <v>132</v>
      </c>
      <c r="C20" s="25"/>
      <c r="D20" s="25"/>
      <c r="E20" s="25"/>
      <c r="F20" s="25"/>
      <c r="G20" s="25"/>
      <c r="H20" s="25"/>
      <c r="I20" s="25"/>
      <c r="J20" s="25"/>
      <c r="K20" s="25"/>
      <c r="L20" s="25"/>
    </row>
    <row r="21" spans="1:14" s="3" customFormat="1" ht="43.7" customHeight="1" x14ac:dyDescent="0.25">
      <c r="A21" s="18" t="s">
        <v>43</v>
      </c>
      <c r="B21" s="37" t="s">
        <v>44</v>
      </c>
      <c r="C21" s="37"/>
      <c r="D21" s="37"/>
      <c r="E21" s="19" t="s">
        <v>45</v>
      </c>
      <c r="F21" s="28" t="s">
        <v>122</v>
      </c>
      <c r="G21" s="29"/>
      <c r="H21" s="29"/>
      <c r="I21" s="30"/>
      <c r="J21" s="2" t="s">
        <v>47</v>
      </c>
      <c r="K21" s="25" t="s">
        <v>32</v>
      </c>
      <c r="L21" s="25"/>
    </row>
    <row r="22" spans="1:14" ht="18.75" x14ac:dyDescent="0.25">
      <c r="A22" s="26" t="s">
        <v>48</v>
      </c>
      <c r="B22" s="26"/>
      <c r="C22" s="26"/>
      <c r="D22" s="26"/>
      <c r="E22" s="26"/>
      <c r="F22" s="26"/>
      <c r="G22" s="26"/>
      <c r="H22" s="26"/>
      <c r="I22" s="26"/>
      <c r="J22" s="26"/>
      <c r="K22" s="26"/>
      <c r="L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row>
    <row r="24" spans="1:14" x14ac:dyDescent="0.25">
      <c r="A24" s="7">
        <v>5</v>
      </c>
      <c r="B24" s="7" t="s">
        <v>62</v>
      </c>
      <c r="C24" s="8">
        <v>0.17743324720068901</v>
      </c>
      <c r="D24" s="8">
        <v>0.21847389558232899</v>
      </c>
      <c r="E24" s="8">
        <f>(C24-D24)/D24</f>
        <v>-0.18785149718802152</v>
      </c>
      <c r="F24" s="8">
        <f>ABS(E24)</f>
        <v>0.18785149718802152</v>
      </c>
      <c r="G24" s="7">
        <f>RANK(F24,$F$24:$F$56,1)</f>
        <v>23</v>
      </c>
      <c r="H24" s="8">
        <v>0.19866999168744801</v>
      </c>
      <c r="I24" s="8">
        <f>H24/MAX($H$24:$H$56)</f>
        <v>0.28144915489055117</v>
      </c>
      <c r="J24" s="7">
        <f>RANK(I24,$I$24:$I$56,1)</f>
        <v>10</v>
      </c>
      <c r="K24" s="22">
        <f>I24*F24</f>
        <v>5.2870645128493404E-2</v>
      </c>
      <c r="L24" s="7">
        <f>RANK(K24,$K$24:$K$56,1)</f>
        <v>20</v>
      </c>
      <c r="M24" s="6">
        <f>IF(E24&gt;0,1,-1)</f>
        <v>-1</v>
      </c>
      <c r="N24" s="6">
        <f>K24*M24</f>
        <v>-5.2870645128493404E-2</v>
      </c>
    </row>
    <row r="25" spans="1:14" x14ac:dyDescent="0.25">
      <c r="A25" s="7">
        <v>8</v>
      </c>
      <c r="B25" s="7" t="s">
        <v>63</v>
      </c>
      <c r="C25" s="8">
        <v>0.29679144385026701</v>
      </c>
      <c r="D25" s="8">
        <v>0.26500000000000001</v>
      </c>
      <c r="E25" s="8">
        <f t="shared" ref="E25:E56" si="0">(C25-D25)/D25</f>
        <v>0.11996771264251697</v>
      </c>
      <c r="F25" s="8">
        <f t="shared" ref="F25:F56" si="1">ABS(E25)</f>
        <v>0.11996771264251697</v>
      </c>
      <c r="G25" s="7">
        <f t="shared" ref="G25:G56" si="2">RANK(F25,$F$24:$F$56,1)</f>
        <v>18</v>
      </c>
      <c r="H25" s="8">
        <v>0.28036175710594302</v>
      </c>
      <c r="I25" s="8">
        <f t="shared" ref="I25:I56" si="3">H25/MAX($H$24:$H$56)</f>
        <v>0.39717915590008568</v>
      </c>
      <c r="J25" s="7">
        <f t="shared" ref="J25:J56" si="4">RANK(I25,$I$24:$I$56,1)</f>
        <v>22</v>
      </c>
      <c r="K25" s="22">
        <f t="shared" ref="K25:K56" si="5">I25*F25</f>
        <v>4.7648674842618928E-2</v>
      </c>
      <c r="L25" s="7">
        <f t="shared" ref="L25:L56" si="6">RANK(K25,$K$24:$K$56,1)</f>
        <v>16</v>
      </c>
      <c r="M25" s="6">
        <f t="shared" ref="M25:M56" si="7">IF(E25&gt;0,1,-1)</f>
        <v>1</v>
      </c>
      <c r="N25" s="6">
        <f t="shared" ref="N25:N56" si="8">K25*M25</f>
        <v>4.7648674842618928E-2</v>
      </c>
    </row>
    <row r="26" spans="1:14" x14ac:dyDescent="0.25">
      <c r="A26" s="7">
        <v>11</v>
      </c>
      <c r="B26" s="7" t="s">
        <v>64</v>
      </c>
      <c r="C26" s="8">
        <v>0.113082039911308</v>
      </c>
      <c r="D26" s="8">
        <v>8.5066162570888504E-2</v>
      </c>
      <c r="E26" s="8">
        <f t="shared" si="0"/>
        <v>0.32934220251293123</v>
      </c>
      <c r="F26" s="8">
        <f t="shared" si="1"/>
        <v>0.32934220251293123</v>
      </c>
      <c r="G26" s="7">
        <f t="shared" si="2"/>
        <v>30</v>
      </c>
      <c r="H26" s="8">
        <v>9.7959183673469397E-2</v>
      </c>
      <c r="I26" s="8">
        <f t="shared" si="3"/>
        <v>0.13877551020408155</v>
      </c>
      <c r="J26" s="7">
        <f t="shared" si="4"/>
        <v>3</v>
      </c>
      <c r="K26" s="22">
        <f t="shared" si="5"/>
        <v>4.5704632185467976E-2</v>
      </c>
      <c r="L26" s="7">
        <f t="shared" si="6"/>
        <v>15</v>
      </c>
      <c r="M26" s="6">
        <f t="shared" si="7"/>
        <v>1</v>
      </c>
      <c r="N26" s="6">
        <f t="shared" si="8"/>
        <v>4.5704632185467976E-2</v>
      </c>
    </row>
    <row r="27" spans="1:14" x14ac:dyDescent="0.25">
      <c r="A27" s="7">
        <v>13</v>
      </c>
      <c r="B27" s="7" t="s">
        <v>65</v>
      </c>
      <c r="C27" s="8">
        <v>0.421875</v>
      </c>
      <c r="D27" s="8">
        <v>0.468926553672316</v>
      </c>
      <c r="E27" s="8">
        <f t="shared" si="0"/>
        <v>-0.10033885542168602</v>
      </c>
      <c r="F27" s="8">
        <f t="shared" si="1"/>
        <v>0.10033885542168602</v>
      </c>
      <c r="G27" s="7">
        <f t="shared" si="2"/>
        <v>14</v>
      </c>
      <c r="H27" s="8">
        <v>0.44658753709198801</v>
      </c>
      <c r="I27" s="8">
        <f t="shared" si="3"/>
        <v>0.63266567754698255</v>
      </c>
      <c r="J27" s="7">
        <f t="shared" si="4"/>
        <v>28</v>
      </c>
      <c r="K27" s="22">
        <f t="shared" si="5"/>
        <v>6.3480949949649715E-2</v>
      </c>
      <c r="L27" s="7">
        <f t="shared" si="6"/>
        <v>22</v>
      </c>
      <c r="M27" s="6">
        <f t="shared" si="7"/>
        <v>-1</v>
      </c>
      <c r="N27" s="6">
        <f t="shared" si="8"/>
        <v>-6.3480949949649715E-2</v>
      </c>
    </row>
    <row r="28" spans="1:14" x14ac:dyDescent="0.25">
      <c r="A28" s="7">
        <v>15</v>
      </c>
      <c r="B28" s="7" t="s">
        <v>66</v>
      </c>
      <c r="C28" s="8">
        <v>0.18181818181818199</v>
      </c>
      <c r="D28" s="8">
        <v>0.23396226415094301</v>
      </c>
      <c r="E28" s="8">
        <f t="shared" si="0"/>
        <v>-0.22287390029325313</v>
      </c>
      <c r="F28" s="8">
        <f t="shared" si="1"/>
        <v>0.22287390029325313</v>
      </c>
      <c r="G28" s="7">
        <f t="shared" si="2"/>
        <v>26</v>
      </c>
      <c r="H28" s="8">
        <v>0.213151927437642</v>
      </c>
      <c r="I28" s="8">
        <f t="shared" si="3"/>
        <v>0.3019652305366593</v>
      </c>
      <c r="J28" s="7">
        <f t="shared" si="4"/>
        <v>11</v>
      </c>
      <c r="K28" s="22">
        <f t="shared" si="5"/>
        <v>6.7300168682656605E-2</v>
      </c>
      <c r="L28" s="7">
        <f t="shared" si="6"/>
        <v>23</v>
      </c>
      <c r="M28" s="6">
        <f t="shared" si="7"/>
        <v>-1</v>
      </c>
      <c r="N28" s="6">
        <f t="shared" si="8"/>
        <v>-6.7300168682656605E-2</v>
      </c>
    </row>
    <row r="29" spans="1:14" x14ac:dyDescent="0.25">
      <c r="A29" s="7">
        <v>17</v>
      </c>
      <c r="B29" s="7" t="s">
        <v>67</v>
      </c>
      <c r="C29" s="8">
        <v>0.153374233128834</v>
      </c>
      <c r="D29" s="8">
        <v>0.21</v>
      </c>
      <c r="E29" s="8">
        <f t="shared" si="0"/>
        <v>-0.26964650891031428</v>
      </c>
      <c r="F29" s="8">
        <f t="shared" si="1"/>
        <v>0.26964650891031428</v>
      </c>
      <c r="G29" s="7">
        <f t="shared" si="2"/>
        <v>28</v>
      </c>
      <c r="H29" s="8">
        <v>0.184573002754821</v>
      </c>
      <c r="I29" s="8">
        <f t="shared" si="3"/>
        <v>0.26147842056932957</v>
      </c>
      <c r="J29" s="7">
        <f t="shared" si="4"/>
        <v>7</v>
      </c>
      <c r="K29" s="22">
        <f t="shared" si="5"/>
        <v>7.0506743261902635E-2</v>
      </c>
      <c r="L29" s="7">
        <f t="shared" si="6"/>
        <v>25</v>
      </c>
      <c r="M29" s="6">
        <f t="shared" si="7"/>
        <v>-1</v>
      </c>
      <c r="N29" s="6">
        <f t="shared" si="8"/>
        <v>-7.0506743261902635E-2</v>
      </c>
    </row>
    <row r="30" spans="1:14" x14ac:dyDescent="0.25">
      <c r="A30" s="7">
        <v>18</v>
      </c>
      <c r="B30" s="7" t="s">
        <v>68</v>
      </c>
      <c r="C30" s="8">
        <v>0.19642857142857101</v>
      </c>
      <c r="D30" s="8">
        <v>0.252873563218391</v>
      </c>
      <c r="E30" s="8">
        <f t="shared" si="0"/>
        <v>-0.22321428571428797</v>
      </c>
      <c r="F30" s="8">
        <f t="shared" si="1"/>
        <v>0.22321428571428797</v>
      </c>
      <c r="G30" s="7">
        <f t="shared" si="2"/>
        <v>27</v>
      </c>
      <c r="H30" s="8">
        <v>0.230769230769231</v>
      </c>
      <c r="I30" s="8">
        <f t="shared" si="3"/>
        <v>0.32692307692307704</v>
      </c>
      <c r="J30" s="7">
        <f t="shared" si="4"/>
        <v>15</v>
      </c>
      <c r="K30" s="22">
        <f t="shared" si="5"/>
        <v>7.2973901098901867E-2</v>
      </c>
      <c r="L30" s="7">
        <f t="shared" si="6"/>
        <v>27</v>
      </c>
      <c r="M30" s="6">
        <f t="shared" si="7"/>
        <v>-1</v>
      </c>
      <c r="N30" s="6">
        <f t="shared" si="8"/>
        <v>-7.2973901098901867E-2</v>
      </c>
    </row>
    <row r="31" spans="1:14" x14ac:dyDescent="0.25">
      <c r="A31" s="7">
        <v>19</v>
      </c>
      <c r="B31" s="7" t="s">
        <v>69</v>
      </c>
      <c r="C31" s="8">
        <v>0.33039647577092501</v>
      </c>
      <c r="D31" s="8">
        <v>0.40751445086705201</v>
      </c>
      <c r="E31" s="8">
        <f t="shared" si="0"/>
        <v>-0.18923985378198541</v>
      </c>
      <c r="F31" s="8">
        <f t="shared" si="1"/>
        <v>0.18923985378198541</v>
      </c>
      <c r="G31" s="7">
        <f t="shared" si="2"/>
        <v>24</v>
      </c>
      <c r="H31" s="8">
        <v>0.37696335078533999</v>
      </c>
      <c r="I31" s="8">
        <f t="shared" si="3"/>
        <v>0.53403141361256456</v>
      </c>
      <c r="J31" s="7">
        <f t="shared" si="4"/>
        <v>24</v>
      </c>
      <c r="K31" s="22">
        <f t="shared" si="5"/>
        <v>0.10106002662702869</v>
      </c>
      <c r="L31" s="7">
        <f t="shared" si="6"/>
        <v>29</v>
      </c>
      <c r="M31" s="6">
        <f t="shared" si="7"/>
        <v>-1</v>
      </c>
      <c r="N31" s="6">
        <f t="shared" si="8"/>
        <v>-0.10106002662702869</v>
      </c>
    </row>
    <row r="32" spans="1:14" x14ac:dyDescent="0.25">
      <c r="A32" s="7">
        <v>20</v>
      </c>
      <c r="B32" s="7" t="s">
        <v>70</v>
      </c>
      <c r="C32" s="8">
        <v>0.38068181818181801</v>
      </c>
      <c r="D32" s="8">
        <v>0.38983050847457601</v>
      </c>
      <c r="E32" s="8">
        <f t="shared" si="0"/>
        <v>-2.3468379446640101E-2</v>
      </c>
      <c r="F32" s="8">
        <f t="shared" si="1"/>
        <v>2.3468379446640101E-2</v>
      </c>
      <c r="G32" s="7">
        <f t="shared" si="2"/>
        <v>6</v>
      </c>
      <c r="H32" s="8">
        <v>0.38592233009708699</v>
      </c>
      <c r="I32" s="8">
        <f t="shared" si="3"/>
        <v>0.54672330097087285</v>
      </c>
      <c r="J32" s="7">
        <f t="shared" si="4"/>
        <v>25</v>
      </c>
      <c r="K32" s="22">
        <f t="shared" si="5"/>
        <v>1.2830709879504062E-2</v>
      </c>
      <c r="L32" s="7">
        <f t="shared" si="6"/>
        <v>6</v>
      </c>
      <c r="M32" s="6">
        <f t="shared" si="7"/>
        <v>-1</v>
      </c>
      <c r="N32" s="6">
        <f t="shared" si="8"/>
        <v>-1.2830709879504062E-2</v>
      </c>
    </row>
    <row r="33" spans="1:14" x14ac:dyDescent="0.25">
      <c r="A33" s="7">
        <v>23</v>
      </c>
      <c r="B33" s="7" t="s">
        <v>71</v>
      </c>
      <c r="C33" s="8">
        <v>0.40485829959514202</v>
      </c>
      <c r="D33" s="8">
        <v>0.38643067846607698</v>
      </c>
      <c r="E33" s="8">
        <f t="shared" si="0"/>
        <v>4.7686744753840035E-2</v>
      </c>
      <c r="F33" s="8">
        <f t="shared" si="1"/>
        <v>4.7686744753840035E-2</v>
      </c>
      <c r="G33" s="7">
        <f t="shared" si="2"/>
        <v>8</v>
      </c>
      <c r="H33" s="8">
        <v>0.39419795221843001</v>
      </c>
      <c r="I33" s="8">
        <f t="shared" si="3"/>
        <v>0.55844709897610878</v>
      </c>
      <c r="J33" s="7">
        <f t="shared" si="4"/>
        <v>26</v>
      </c>
      <c r="K33" s="22">
        <f t="shared" si="5"/>
        <v>2.6630524267396143E-2</v>
      </c>
      <c r="L33" s="7">
        <f t="shared" si="6"/>
        <v>10</v>
      </c>
      <c r="M33" s="6">
        <f t="shared" si="7"/>
        <v>1</v>
      </c>
      <c r="N33" s="6">
        <f t="shared" si="8"/>
        <v>2.6630524267396143E-2</v>
      </c>
    </row>
    <row r="34" spans="1:14" x14ac:dyDescent="0.25">
      <c r="A34" s="7">
        <v>25</v>
      </c>
      <c r="B34" s="7" t="s">
        <v>72</v>
      </c>
      <c r="C34" s="8">
        <v>0.16634799235181599</v>
      </c>
      <c r="D34" s="8">
        <v>0.153952843273232</v>
      </c>
      <c r="E34" s="8">
        <f t="shared" si="0"/>
        <v>8.0512635005937278E-2</v>
      </c>
      <c r="F34" s="8">
        <f t="shared" si="1"/>
        <v>8.0512635005937278E-2</v>
      </c>
      <c r="G34" s="7">
        <f t="shared" si="2"/>
        <v>11</v>
      </c>
      <c r="H34" s="8">
        <v>0.15916398713826399</v>
      </c>
      <c r="I34" s="8">
        <f t="shared" si="3"/>
        <v>0.22548231511254049</v>
      </c>
      <c r="J34" s="7">
        <f t="shared" si="4"/>
        <v>6</v>
      </c>
      <c r="K34" s="22">
        <f t="shared" si="5"/>
        <v>1.8154175336949709E-2</v>
      </c>
      <c r="L34" s="7">
        <f t="shared" si="6"/>
        <v>7</v>
      </c>
      <c r="M34" s="6">
        <f t="shared" si="7"/>
        <v>1</v>
      </c>
      <c r="N34" s="6">
        <f t="shared" si="8"/>
        <v>1.8154175336949709E-2</v>
      </c>
    </row>
    <row r="35" spans="1:14" x14ac:dyDescent="0.25">
      <c r="A35" s="7">
        <v>27</v>
      </c>
      <c r="B35" s="7" t="s">
        <v>73</v>
      </c>
      <c r="C35" s="8">
        <v>0.43373493975903599</v>
      </c>
      <c r="D35" s="8">
        <v>0.375</v>
      </c>
      <c r="E35" s="8">
        <f t="shared" si="0"/>
        <v>0.15662650602409597</v>
      </c>
      <c r="F35" s="8">
        <f t="shared" si="1"/>
        <v>0.15662650602409597</v>
      </c>
      <c r="G35" s="7">
        <f t="shared" si="2"/>
        <v>21</v>
      </c>
      <c r="H35" s="8">
        <v>0.40490797546012303</v>
      </c>
      <c r="I35" s="8">
        <f t="shared" si="3"/>
        <v>0.57361963190184051</v>
      </c>
      <c r="J35" s="7">
        <f t="shared" si="4"/>
        <v>27</v>
      </c>
      <c r="K35" s="22">
        <f t="shared" si="5"/>
        <v>8.984403873161334E-2</v>
      </c>
      <c r="L35" s="7">
        <f t="shared" si="6"/>
        <v>28</v>
      </c>
      <c r="M35" s="6">
        <f t="shared" si="7"/>
        <v>1</v>
      </c>
      <c r="N35" s="6">
        <f t="shared" si="8"/>
        <v>8.984403873161334E-2</v>
      </c>
    </row>
    <row r="36" spans="1:14" x14ac:dyDescent="0.25">
      <c r="A36" s="7">
        <v>41</v>
      </c>
      <c r="B36" s="7" t="s">
        <v>74</v>
      </c>
      <c r="C36" s="8">
        <v>0.219858156028369</v>
      </c>
      <c r="D36" s="8">
        <v>0.30341880341880301</v>
      </c>
      <c r="E36" s="8">
        <f t="shared" si="0"/>
        <v>-0.27539706323044483</v>
      </c>
      <c r="F36" s="8">
        <f t="shared" si="1"/>
        <v>0.27539706323044483</v>
      </c>
      <c r="G36" s="7">
        <f t="shared" si="2"/>
        <v>29</v>
      </c>
      <c r="H36" s="8">
        <v>0.27200000000000002</v>
      </c>
      <c r="I36" s="8">
        <f t="shared" si="3"/>
        <v>0.38533333333333308</v>
      </c>
      <c r="J36" s="7">
        <f t="shared" si="4"/>
        <v>19</v>
      </c>
      <c r="K36" s="22">
        <f t="shared" si="5"/>
        <v>0.10611966836479801</v>
      </c>
      <c r="L36" s="7">
        <f t="shared" si="6"/>
        <v>30</v>
      </c>
      <c r="M36" s="6">
        <f t="shared" si="7"/>
        <v>-1</v>
      </c>
      <c r="N36" s="6">
        <f t="shared" si="8"/>
        <v>-0.10611966836479801</v>
      </c>
    </row>
    <row r="37" spans="1:14" x14ac:dyDescent="0.25">
      <c r="A37" s="7">
        <v>44</v>
      </c>
      <c r="B37" s="7" t="s">
        <v>75</v>
      </c>
      <c r="C37" s="8">
        <v>0.46666666666666701</v>
      </c>
      <c r="D37" s="8">
        <v>0.51923076923076905</v>
      </c>
      <c r="E37" s="8">
        <f t="shared" si="0"/>
        <v>-0.1012345679012336</v>
      </c>
      <c r="F37" s="8">
        <f t="shared" si="1"/>
        <v>0.1012345679012336</v>
      </c>
      <c r="G37" s="7">
        <f t="shared" si="2"/>
        <v>15</v>
      </c>
      <c r="H37" s="8">
        <v>0.492822966507177</v>
      </c>
      <c r="I37" s="8">
        <f t="shared" si="3"/>
        <v>0.69816586921850021</v>
      </c>
      <c r="J37" s="7">
        <f t="shared" si="4"/>
        <v>29</v>
      </c>
      <c r="K37" s="22">
        <f t="shared" si="5"/>
        <v>7.0678520093724037E-2</v>
      </c>
      <c r="L37" s="7">
        <f t="shared" si="6"/>
        <v>26</v>
      </c>
      <c r="M37" s="6">
        <f t="shared" si="7"/>
        <v>-1</v>
      </c>
      <c r="N37" s="6">
        <f t="shared" si="8"/>
        <v>-7.0678520093724037E-2</v>
      </c>
    </row>
    <row r="38" spans="1:14" x14ac:dyDescent="0.25">
      <c r="A38" s="7">
        <v>47</v>
      </c>
      <c r="B38" s="7" t="s">
        <v>76</v>
      </c>
      <c r="C38" s="8">
        <v>0.51412429378531099</v>
      </c>
      <c r="D38" s="8">
        <v>0.52049180327868805</v>
      </c>
      <c r="E38" s="8">
        <f t="shared" si="0"/>
        <v>-1.223364028648821E-2</v>
      </c>
      <c r="F38" s="8">
        <f t="shared" si="1"/>
        <v>1.223364028648821E-2</v>
      </c>
      <c r="G38" s="7">
        <f t="shared" si="2"/>
        <v>4</v>
      </c>
      <c r="H38" s="8">
        <v>0.51781472684085506</v>
      </c>
      <c r="I38" s="8">
        <f t="shared" si="3"/>
        <v>0.73357086302454411</v>
      </c>
      <c r="J38" s="7">
        <f t="shared" si="4"/>
        <v>30</v>
      </c>
      <c r="K38" s="22">
        <f t="shared" si="5"/>
        <v>8.9742420628909879E-3</v>
      </c>
      <c r="L38" s="7">
        <f t="shared" si="6"/>
        <v>4</v>
      </c>
      <c r="M38" s="6">
        <f t="shared" si="7"/>
        <v>-1</v>
      </c>
      <c r="N38" s="6">
        <f t="shared" si="8"/>
        <v>-8.9742420628909879E-3</v>
      </c>
    </row>
    <row r="39" spans="1:14" x14ac:dyDescent="0.25">
      <c r="A39" s="7">
        <v>50</v>
      </c>
      <c r="B39" s="7" t="s">
        <v>77</v>
      </c>
      <c r="C39" s="8">
        <v>0.18124999999999999</v>
      </c>
      <c r="D39" s="8">
        <v>0.19815668202764999</v>
      </c>
      <c r="E39" s="8">
        <f t="shared" si="0"/>
        <v>-8.5319767441861524E-2</v>
      </c>
      <c r="F39" s="8">
        <f t="shared" si="1"/>
        <v>8.5319767441861524E-2</v>
      </c>
      <c r="G39" s="7">
        <f t="shared" si="2"/>
        <v>12</v>
      </c>
      <c r="H39" s="8">
        <v>0.190981432360743</v>
      </c>
      <c r="I39" s="8">
        <f t="shared" si="3"/>
        <v>0.27055702917771907</v>
      </c>
      <c r="J39" s="7">
        <f t="shared" si="4"/>
        <v>9</v>
      </c>
      <c r="K39" s="22">
        <f t="shared" si="5"/>
        <v>2.3083862809203933E-2</v>
      </c>
      <c r="L39" s="7">
        <f t="shared" si="6"/>
        <v>9</v>
      </c>
      <c r="M39" s="6">
        <f t="shared" si="7"/>
        <v>-1</v>
      </c>
      <c r="N39" s="6">
        <f t="shared" si="8"/>
        <v>-2.3083862809203933E-2</v>
      </c>
    </row>
    <row r="40" spans="1:14" x14ac:dyDescent="0.25">
      <c r="A40" s="7">
        <v>52</v>
      </c>
      <c r="B40" s="7" t="s">
        <v>78</v>
      </c>
      <c r="C40" s="8">
        <v>0.27615062761506298</v>
      </c>
      <c r="D40" s="8">
        <v>0.27428571428571402</v>
      </c>
      <c r="E40" s="8">
        <f t="shared" si="0"/>
        <v>6.7991631799180921E-3</v>
      </c>
      <c r="F40" s="8">
        <f t="shared" si="1"/>
        <v>6.7991631799180921E-3</v>
      </c>
      <c r="G40" s="7">
        <f t="shared" si="2"/>
        <v>3</v>
      </c>
      <c r="H40" s="8">
        <v>0.27504244482173201</v>
      </c>
      <c r="I40" s="8">
        <f t="shared" si="3"/>
        <v>0.38964346349745344</v>
      </c>
      <c r="J40" s="7">
        <f t="shared" si="4"/>
        <v>21</v>
      </c>
      <c r="K40" s="22">
        <f t="shared" si="5"/>
        <v>2.6492494903076445E-3</v>
      </c>
      <c r="L40" s="7">
        <f t="shared" si="6"/>
        <v>3</v>
      </c>
      <c r="M40" s="6">
        <f t="shared" si="7"/>
        <v>1</v>
      </c>
      <c r="N40" s="6">
        <f t="shared" si="8"/>
        <v>2.6492494903076445E-3</v>
      </c>
    </row>
    <row r="41" spans="1:14" x14ac:dyDescent="0.25">
      <c r="A41" s="7">
        <v>54</v>
      </c>
      <c r="B41" s="7" t="s">
        <v>79</v>
      </c>
      <c r="C41" s="8">
        <v>0.25</v>
      </c>
      <c r="D41" s="8">
        <v>0.28865979381443302</v>
      </c>
      <c r="E41" s="8">
        <f t="shared" si="0"/>
        <v>-0.13392857142857151</v>
      </c>
      <c r="F41" s="8">
        <f t="shared" si="1"/>
        <v>0.13392857142857151</v>
      </c>
      <c r="G41" s="7">
        <f t="shared" si="2"/>
        <v>19</v>
      </c>
      <c r="H41" s="8">
        <v>0.27236580516898601</v>
      </c>
      <c r="I41" s="8">
        <f t="shared" si="3"/>
        <v>0.38585155732272991</v>
      </c>
      <c r="J41" s="7">
        <f t="shared" si="4"/>
        <v>20</v>
      </c>
      <c r="K41" s="22">
        <f t="shared" si="5"/>
        <v>5.1676547855722788E-2</v>
      </c>
      <c r="L41" s="7">
        <f t="shared" si="6"/>
        <v>19</v>
      </c>
      <c r="M41" s="6">
        <f t="shared" si="7"/>
        <v>-1</v>
      </c>
      <c r="N41" s="6">
        <f t="shared" si="8"/>
        <v>-5.1676547855722788E-2</v>
      </c>
    </row>
    <row r="42" spans="1:14" x14ac:dyDescent="0.25">
      <c r="A42" s="7">
        <v>63</v>
      </c>
      <c r="B42" s="7" t="s">
        <v>80</v>
      </c>
      <c r="C42" s="8">
        <v>8.1632653061224497E-2</v>
      </c>
      <c r="D42" s="8">
        <v>0.10377358490565999</v>
      </c>
      <c r="E42" s="8">
        <f t="shared" si="0"/>
        <v>-0.21335807050092467</v>
      </c>
      <c r="F42" s="8">
        <f t="shared" si="1"/>
        <v>0.21335807050092467</v>
      </c>
      <c r="G42" s="7">
        <f t="shared" si="2"/>
        <v>25</v>
      </c>
      <c r="H42" s="8">
        <v>9.31372549019608E-2</v>
      </c>
      <c r="I42" s="8">
        <f t="shared" si="3"/>
        <v>0.13194444444444436</v>
      </c>
      <c r="J42" s="7">
        <f t="shared" si="4"/>
        <v>2</v>
      </c>
      <c r="K42" s="22">
        <f t="shared" si="5"/>
        <v>2.8151412079983101E-2</v>
      </c>
      <c r="L42" s="7">
        <f t="shared" si="6"/>
        <v>11</v>
      </c>
      <c r="M42" s="6">
        <f t="shared" si="7"/>
        <v>-1</v>
      </c>
      <c r="N42" s="6">
        <f t="shared" si="8"/>
        <v>-2.8151412079983101E-2</v>
      </c>
    </row>
    <row r="43" spans="1:14" x14ac:dyDescent="0.25">
      <c r="A43" s="7">
        <v>66</v>
      </c>
      <c r="B43" s="7" t="s">
        <v>81</v>
      </c>
      <c r="C43" s="8">
        <v>0.14388489208633101</v>
      </c>
      <c r="D43" s="8">
        <v>0.144278606965174</v>
      </c>
      <c r="E43" s="8">
        <f t="shared" si="0"/>
        <v>-2.7288514016358839E-3</v>
      </c>
      <c r="F43" s="8">
        <f t="shared" si="1"/>
        <v>2.7288514016358839E-3</v>
      </c>
      <c r="G43" s="7">
        <f t="shared" si="2"/>
        <v>1</v>
      </c>
      <c r="H43" s="8">
        <v>0.14411764705882399</v>
      </c>
      <c r="I43" s="8">
        <f t="shared" si="3"/>
        <v>0.20416666666666716</v>
      </c>
      <c r="J43" s="7">
        <f t="shared" si="4"/>
        <v>5</v>
      </c>
      <c r="K43" s="22">
        <f t="shared" si="5"/>
        <v>5.5714049450066093E-4</v>
      </c>
      <c r="L43" s="7">
        <f t="shared" si="6"/>
        <v>1</v>
      </c>
      <c r="M43" s="6">
        <f t="shared" si="7"/>
        <v>-1</v>
      </c>
      <c r="N43" s="6">
        <f t="shared" si="8"/>
        <v>-5.5714049450066093E-4</v>
      </c>
    </row>
    <row r="44" spans="1:14" x14ac:dyDescent="0.25">
      <c r="A44" s="7">
        <v>68</v>
      </c>
      <c r="B44" s="7" t="s">
        <v>82</v>
      </c>
      <c r="C44" s="8">
        <v>0.21325648414985601</v>
      </c>
      <c r="D44" s="8">
        <v>0.23690205011389501</v>
      </c>
      <c r="E44" s="8">
        <f t="shared" si="0"/>
        <v>-9.9811571713587774E-2</v>
      </c>
      <c r="F44" s="8">
        <f t="shared" si="1"/>
        <v>9.9811571713587774E-2</v>
      </c>
      <c r="G44" s="7">
        <f t="shared" si="2"/>
        <v>13</v>
      </c>
      <c r="H44" s="8">
        <v>0.22646310432569999</v>
      </c>
      <c r="I44" s="8">
        <f t="shared" si="3"/>
        <v>0.32082273112807475</v>
      </c>
      <c r="J44" s="7">
        <f t="shared" si="4"/>
        <v>13</v>
      </c>
      <c r="K44" s="22">
        <f t="shared" si="5"/>
        <v>3.2021821035338918E-2</v>
      </c>
      <c r="L44" s="7">
        <f t="shared" si="6"/>
        <v>12</v>
      </c>
      <c r="M44" s="6">
        <f t="shared" si="7"/>
        <v>-1</v>
      </c>
      <c r="N44" s="6">
        <f t="shared" si="8"/>
        <v>-3.2021821035338918E-2</v>
      </c>
    </row>
    <row r="45" spans="1:14" x14ac:dyDescent="0.25">
      <c r="A45" s="7">
        <v>70</v>
      </c>
      <c r="B45" s="7" t="s">
        <v>83</v>
      </c>
      <c r="C45" s="8">
        <v>0.51639344262295095</v>
      </c>
      <c r="D45" s="8">
        <v>0.53987730061349704</v>
      </c>
      <c r="E45" s="8">
        <f t="shared" si="0"/>
        <v>-4.3498509687034219E-2</v>
      </c>
      <c r="F45" s="8">
        <f t="shared" si="1"/>
        <v>4.3498509687034219E-2</v>
      </c>
      <c r="G45" s="7">
        <f t="shared" si="2"/>
        <v>7</v>
      </c>
      <c r="H45" s="8">
        <v>0.52982456140350898</v>
      </c>
      <c r="I45" s="8">
        <f t="shared" si="3"/>
        <v>0.75058479532163724</v>
      </c>
      <c r="J45" s="7">
        <f t="shared" si="4"/>
        <v>31</v>
      </c>
      <c r="K45" s="22">
        <f t="shared" si="5"/>
        <v>3.2649319990238831E-2</v>
      </c>
      <c r="L45" s="7">
        <f t="shared" si="6"/>
        <v>14</v>
      </c>
      <c r="M45" s="6">
        <f t="shared" si="7"/>
        <v>-1</v>
      </c>
      <c r="N45" s="6">
        <f t="shared" si="8"/>
        <v>-3.2649319990238831E-2</v>
      </c>
    </row>
    <row r="46" spans="1:14" x14ac:dyDescent="0.25">
      <c r="A46" s="7">
        <v>73</v>
      </c>
      <c r="B46" s="7" t="s">
        <v>84</v>
      </c>
      <c r="C46" s="8">
        <v>0.22</v>
      </c>
      <c r="D46" s="8">
        <v>0.25694444444444398</v>
      </c>
      <c r="E46" s="8">
        <f t="shared" si="0"/>
        <v>-0.1437837837837822</v>
      </c>
      <c r="F46" s="8">
        <f t="shared" si="1"/>
        <v>0.1437837837837822</v>
      </c>
      <c r="G46" s="7">
        <f t="shared" si="2"/>
        <v>20</v>
      </c>
      <c r="H46" s="8">
        <v>0.241803278688525</v>
      </c>
      <c r="I46" s="8">
        <f t="shared" si="3"/>
        <v>0.34255464480874354</v>
      </c>
      <c r="J46" s="7">
        <f t="shared" si="4"/>
        <v>16</v>
      </c>
      <c r="K46" s="22">
        <f t="shared" si="5"/>
        <v>4.9253802983310689E-2</v>
      </c>
      <c r="L46" s="7">
        <f t="shared" si="6"/>
        <v>18</v>
      </c>
      <c r="M46" s="6">
        <f t="shared" si="7"/>
        <v>-1</v>
      </c>
      <c r="N46" s="6">
        <f t="shared" si="8"/>
        <v>-4.9253802983310689E-2</v>
      </c>
    </row>
    <row r="47" spans="1:14" x14ac:dyDescent="0.25">
      <c r="A47" s="7">
        <v>76</v>
      </c>
      <c r="B47" s="7" t="s">
        <v>85</v>
      </c>
      <c r="C47" s="8">
        <v>0.14457831325301199</v>
      </c>
      <c r="D47" s="8">
        <v>0.13734392735527801</v>
      </c>
      <c r="E47" s="8">
        <f t="shared" si="0"/>
        <v>5.2673503933087937E-2</v>
      </c>
      <c r="F47" s="8">
        <f t="shared" si="1"/>
        <v>5.2673503933087937E-2</v>
      </c>
      <c r="G47" s="7">
        <f t="shared" si="2"/>
        <v>9</v>
      </c>
      <c r="H47" s="8">
        <v>0.14045307443365701</v>
      </c>
      <c r="I47" s="8">
        <f t="shared" si="3"/>
        <v>0.19897518878101397</v>
      </c>
      <c r="J47" s="7">
        <f t="shared" si="4"/>
        <v>4</v>
      </c>
      <c r="K47" s="22">
        <f t="shared" si="5"/>
        <v>1.0480720388843654E-2</v>
      </c>
      <c r="L47" s="7">
        <f t="shared" si="6"/>
        <v>5</v>
      </c>
      <c r="M47" s="6">
        <f t="shared" si="7"/>
        <v>1</v>
      </c>
      <c r="N47" s="6">
        <f t="shared" si="8"/>
        <v>1.0480720388843654E-2</v>
      </c>
    </row>
    <row r="48" spans="1:14" x14ac:dyDescent="0.25">
      <c r="A48" s="7">
        <v>81</v>
      </c>
      <c r="B48" s="7" t="s">
        <v>86</v>
      </c>
      <c r="C48" s="8">
        <v>0.23214285714285701</v>
      </c>
      <c r="D48" s="8">
        <v>0.21052631578947401</v>
      </c>
      <c r="E48" s="8">
        <f t="shared" si="0"/>
        <v>0.10267857142856912</v>
      </c>
      <c r="F48" s="8">
        <f t="shared" si="1"/>
        <v>0.10267857142856912</v>
      </c>
      <c r="G48" s="7">
        <f t="shared" si="2"/>
        <v>16</v>
      </c>
      <c r="H48" s="8">
        <v>0.221238938053097</v>
      </c>
      <c r="I48" s="8">
        <f t="shared" si="3"/>
        <v>0.31342182890855386</v>
      </c>
      <c r="J48" s="7">
        <f t="shared" si="4"/>
        <v>12</v>
      </c>
      <c r="K48" s="22">
        <f t="shared" si="5"/>
        <v>3.2181705646859717E-2</v>
      </c>
      <c r="L48" s="7">
        <f t="shared" si="6"/>
        <v>13</v>
      </c>
      <c r="M48" s="6">
        <f t="shared" si="7"/>
        <v>1</v>
      </c>
      <c r="N48" s="6">
        <f t="shared" si="8"/>
        <v>3.2181705646859717E-2</v>
      </c>
    </row>
    <row r="49" spans="1:25" x14ac:dyDescent="0.25">
      <c r="A49" s="7">
        <v>85</v>
      </c>
      <c r="B49" s="7" t="s">
        <v>87</v>
      </c>
      <c r="C49" s="8">
        <v>0.217391304347826</v>
      </c>
      <c r="D49" s="8">
        <v>0.26136363636363602</v>
      </c>
      <c r="E49" s="8">
        <f t="shared" si="0"/>
        <v>-0.16824196597353422</v>
      </c>
      <c r="F49" s="8">
        <f t="shared" si="1"/>
        <v>0.16824196597353422</v>
      </c>
      <c r="G49" s="7">
        <f t="shared" si="2"/>
        <v>22</v>
      </c>
      <c r="H49" s="8">
        <v>0.24203821656051</v>
      </c>
      <c r="I49" s="8">
        <f t="shared" si="3"/>
        <v>0.34288747346072224</v>
      </c>
      <c r="J49" s="7">
        <f t="shared" si="4"/>
        <v>17</v>
      </c>
      <c r="K49" s="22">
        <f t="shared" si="5"/>
        <v>5.7688062642729951E-2</v>
      </c>
      <c r="L49" s="7">
        <f t="shared" si="6"/>
        <v>21</v>
      </c>
      <c r="M49" s="6">
        <f t="shared" si="7"/>
        <v>-1</v>
      </c>
      <c r="N49" s="6">
        <f t="shared" si="8"/>
        <v>-5.7688062642729951E-2</v>
      </c>
    </row>
    <row r="50" spans="1:25" x14ac:dyDescent="0.25">
      <c r="A50" s="7">
        <v>86</v>
      </c>
      <c r="B50" s="7" t="s">
        <v>88</v>
      </c>
      <c r="C50" s="8">
        <v>0.25396825396825401</v>
      </c>
      <c r="D50" s="8">
        <v>0.252873563218391</v>
      </c>
      <c r="E50" s="8">
        <f t="shared" si="0"/>
        <v>4.3290043290037349E-3</v>
      </c>
      <c r="F50" s="8">
        <f t="shared" si="1"/>
        <v>4.3290043290037349E-3</v>
      </c>
      <c r="G50" s="7">
        <f t="shared" si="2"/>
        <v>2</v>
      </c>
      <c r="H50" s="8">
        <v>0.25333333333333302</v>
      </c>
      <c r="I50" s="8">
        <f t="shared" si="3"/>
        <v>0.3588888888888882</v>
      </c>
      <c r="J50" s="7">
        <f t="shared" si="4"/>
        <v>18</v>
      </c>
      <c r="K50" s="22">
        <f t="shared" si="5"/>
        <v>1.5536315536313374E-3</v>
      </c>
      <c r="L50" s="7">
        <f t="shared" si="6"/>
        <v>2</v>
      </c>
      <c r="M50" s="6">
        <f t="shared" si="7"/>
        <v>1</v>
      </c>
      <c r="N50" s="6">
        <f t="shared" si="8"/>
        <v>1.5536315536313374E-3</v>
      </c>
    </row>
    <row r="51" spans="1:25" x14ac:dyDescent="0.25">
      <c r="A51" s="14">
        <v>88</v>
      </c>
      <c r="B51" s="15" t="s">
        <v>116</v>
      </c>
      <c r="C51" s="8">
        <v>0.71428571428571397</v>
      </c>
      <c r="D51" s="8">
        <v>0.66666666666666696</v>
      </c>
      <c r="E51" s="8">
        <f t="shared" si="0"/>
        <v>7.1428571428570481E-2</v>
      </c>
      <c r="F51" s="8">
        <f t="shared" si="1"/>
        <v>7.1428571428570481E-2</v>
      </c>
      <c r="G51" s="7">
        <f t="shared" si="2"/>
        <v>10</v>
      </c>
      <c r="H51" s="8">
        <v>0.6875</v>
      </c>
      <c r="I51" s="8">
        <f t="shared" si="3"/>
        <v>0.9739583333333327</v>
      </c>
      <c r="J51" s="7">
        <f t="shared" si="4"/>
        <v>32</v>
      </c>
      <c r="K51" s="22">
        <f t="shared" si="5"/>
        <v>6.9568452380951412E-2</v>
      </c>
      <c r="L51" s="7">
        <f t="shared" si="6"/>
        <v>24</v>
      </c>
      <c r="M51" s="6">
        <f t="shared" si="7"/>
        <v>1</v>
      </c>
      <c r="N51" s="6">
        <f t="shared" si="8"/>
        <v>6.9568452380951412E-2</v>
      </c>
    </row>
    <row r="52" spans="1:25" x14ac:dyDescent="0.25">
      <c r="A52" s="7">
        <v>91</v>
      </c>
      <c r="B52" s="7" t="s">
        <v>90</v>
      </c>
      <c r="C52" s="8">
        <v>0.28571428571428598</v>
      </c>
      <c r="D52" s="8">
        <v>0.2</v>
      </c>
      <c r="E52" s="8">
        <f t="shared" si="0"/>
        <v>0.42857142857142982</v>
      </c>
      <c r="F52" s="8">
        <f t="shared" si="1"/>
        <v>0.42857142857142982</v>
      </c>
      <c r="G52" s="7">
        <f t="shared" si="2"/>
        <v>31</v>
      </c>
      <c r="H52" s="8">
        <v>0.22727272727272699</v>
      </c>
      <c r="I52" s="8">
        <f t="shared" si="3"/>
        <v>0.32196969696969635</v>
      </c>
      <c r="J52" s="7">
        <f t="shared" si="4"/>
        <v>14</v>
      </c>
      <c r="K52" s="22">
        <f t="shared" si="5"/>
        <v>0.13798701298701313</v>
      </c>
      <c r="L52" s="7">
        <f t="shared" si="6"/>
        <v>32</v>
      </c>
      <c r="M52" s="6">
        <f t="shared" si="7"/>
        <v>1</v>
      </c>
      <c r="N52" s="6">
        <f t="shared" si="8"/>
        <v>0.13798701298701313</v>
      </c>
    </row>
    <row r="53" spans="1:25" x14ac:dyDescent="0.25">
      <c r="A53" s="7">
        <v>94</v>
      </c>
      <c r="B53" s="7" t="s">
        <v>91</v>
      </c>
      <c r="C53" s="8">
        <v>0.33333333333333298</v>
      </c>
      <c r="D53" s="8">
        <v>0.3</v>
      </c>
      <c r="E53" s="8">
        <f t="shared" si="0"/>
        <v>0.11111111111110998</v>
      </c>
      <c r="F53" s="8">
        <f t="shared" si="1"/>
        <v>0.11111111111110998</v>
      </c>
      <c r="G53" s="7">
        <f t="shared" si="2"/>
        <v>17</v>
      </c>
      <c r="H53" s="8">
        <v>0.30769230769230799</v>
      </c>
      <c r="I53" s="8">
        <f t="shared" si="3"/>
        <v>0.43589743589743601</v>
      </c>
      <c r="J53" s="7">
        <f t="shared" si="4"/>
        <v>23</v>
      </c>
      <c r="K53" s="22">
        <f t="shared" si="5"/>
        <v>4.8433048433047951E-2</v>
      </c>
      <c r="L53" s="7">
        <f t="shared" si="6"/>
        <v>17</v>
      </c>
      <c r="M53" s="6">
        <f t="shared" si="7"/>
        <v>1</v>
      </c>
      <c r="N53" s="6">
        <f t="shared" si="8"/>
        <v>4.8433048433047951E-2</v>
      </c>
    </row>
    <row r="54" spans="1:25" x14ac:dyDescent="0.25">
      <c r="A54" s="7">
        <v>95</v>
      </c>
      <c r="B54" s="7" t="s">
        <v>92</v>
      </c>
      <c r="C54" s="8">
        <v>0.25</v>
      </c>
      <c r="D54" s="8">
        <v>0.15</v>
      </c>
      <c r="E54" s="8">
        <f t="shared" si="0"/>
        <v>0.66666666666666674</v>
      </c>
      <c r="F54" s="8">
        <f t="shared" si="1"/>
        <v>0.66666666666666674</v>
      </c>
      <c r="G54" s="7">
        <f t="shared" si="2"/>
        <v>32</v>
      </c>
      <c r="H54" s="8">
        <v>0.1875</v>
      </c>
      <c r="I54" s="8">
        <f t="shared" si="3"/>
        <v>0.26562499999999983</v>
      </c>
      <c r="J54" s="7">
        <f t="shared" si="4"/>
        <v>8</v>
      </c>
      <c r="K54" s="22">
        <f t="shared" si="5"/>
        <v>0.17708333333333323</v>
      </c>
      <c r="L54" s="7">
        <f t="shared" si="6"/>
        <v>33</v>
      </c>
      <c r="M54" s="6">
        <f t="shared" si="7"/>
        <v>1</v>
      </c>
      <c r="N54" s="6">
        <f t="shared" si="8"/>
        <v>0.17708333333333323</v>
      </c>
    </row>
    <row r="55" spans="1:25" x14ac:dyDescent="0.25">
      <c r="A55" s="7">
        <v>97</v>
      </c>
      <c r="B55" s="7" t="s">
        <v>93</v>
      </c>
      <c r="C55" s="8">
        <v>0</v>
      </c>
      <c r="D55" s="8">
        <v>0.1</v>
      </c>
      <c r="E55" s="8">
        <f t="shared" si="0"/>
        <v>-1</v>
      </c>
      <c r="F55" s="8">
        <f t="shared" si="1"/>
        <v>1</v>
      </c>
      <c r="G55" s="7">
        <f t="shared" si="2"/>
        <v>33</v>
      </c>
      <c r="H55" s="8">
        <v>7.69230769230769E-2</v>
      </c>
      <c r="I55" s="8">
        <f t="shared" si="3"/>
        <v>0.10897435897435886</v>
      </c>
      <c r="J55" s="7">
        <f t="shared" si="4"/>
        <v>1</v>
      </c>
      <c r="K55" s="22">
        <f t="shared" si="5"/>
        <v>0.10897435897435886</v>
      </c>
      <c r="L55" s="7">
        <f t="shared" si="6"/>
        <v>31</v>
      </c>
      <c r="M55" s="6">
        <f t="shared" si="7"/>
        <v>-1</v>
      </c>
      <c r="N55" s="6">
        <f t="shared" si="8"/>
        <v>-0.10897435897435886</v>
      </c>
    </row>
    <row r="56" spans="1:25" x14ac:dyDescent="0.25">
      <c r="A56" s="7">
        <v>99</v>
      </c>
      <c r="B56" s="7" t="s">
        <v>94</v>
      </c>
      <c r="C56" s="8">
        <v>0.71428571428571397</v>
      </c>
      <c r="D56" s="8">
        <v>0.7</v>
      </c>
      <c r="E56" s="8">
        <f t="shared" si="0"/>
        <v>2.0408163265305736E-2</v>
      </c>
      <c r="F56" s="8">
        <f t="shared" si="1"/>
        <v>2.0408163265305736E-2</v>
      </c>
      <c r="G56" s="7">
        <f t="shared" si="2"/>
        <v>5</v>
      </c>
      <c r="H56" s="8">
        <v>0.70588235294117696</v>
      </c>
      <c r="I56" s="8">
        <f t="shared" si="3"/>
        <v>1</v>
      </c>
      <c r="J56" s="7">
        <f t="shared" si="4"/>
        <v>33</v>
      </c>
      <c r="K56" s="22">
        <f t="shared" si="5"/>
        <v>2.0408163265305736E-2</v>
      </c>
      <c r="L56" s="7">
        <f t="shared" si="6"/>
        <v>8</v>
      </c>
      <c r="M56" s="6">
        <f t="shared" si="7"/>
        <v>1</v>
      </c>
      <c r="N56" s="6">
        <f t="shared" si="8"/>
        <v>2.0408163265305736E-2</v>
      </c>
    </row>
    <row r="57" spans="1:25" customFormat="1" ht="13.35" customHeight="1" x14ac:dyDescent="0.25">
      <c r="A57" s="31" t="s">
        <v>95</v>
      </c>
      <c r="B57" s="31"/>
      <c r="C57" s="31"/>
      <c r="D57" s="31"/>
      <c r="E57" s="31"/>
      <c r="F57" s="31"/>
      <c r="G57" s="31"/>
      <c r="H57" s="31"/>
      <c r="I57" s="31"/>
      <c r="J57" s="31"/>
      <c r="K57" s="31"/>
      <c r="L57" s="31"/>
      <c r="M57" s="6"/>
      <c r="N57" s="6"/>
      <c r="O57" s="6"/>
      <c r="P57" s="6"/>
      <c r="Q57" s="6"/>
      <c r="R57" s="6"/>
      <c r="S57" s="6"/>
      <c r="T57" s="6"/>
      <c r="U57" s="6"/>
      <c r="V57" s="6"/>
      <c r="W57" s="6"/>
      <c r="X57" s="6"/>
      <c r="Y57" s="6"/>
    </row>
    <row r="58" spans="1:25" customFormat="1" ht="13.35" customHeight="1" x14ac:dyDescent="0.25">
      <c r="A58" s="32" t="s">
        <v>96</v>
      </c>
      <c r="B58" s="32"/>
      <c r="C58" s="20">
        <f>AVERAGE(C24:C56)</f>
        <v>0.28744664349525323</v>
      </c>
      <c r="D58" s="20">
        <f>AVERAGE(D24:D56)</f>
        <v>0.29732801765963568</v>
      </c>
      <c r="E58" s="20">
        <f>AVERAGE(E24:E56)</f>
        <v>-3.9314171492494047E-2</v>
      </c>
      <c r="F58" s="20">
        <f>AVERAGE(F24:F56)</f>
        <v>0.1725748978472203</v>
      </c>
      <c r="G58" s="17" t="s">
        <v>97</v>
      </c>
      <c r="H58" s="20">
        <f>AVERAGE(H24:H56)</f>
        <v>0.29331622653053585</v>
      </c>
      <c r="I58" s="20">
        <f>AVERAGE(I24:I56)</f>
        <v>0.41553132091825895</v>
      </c>
      <c r="J58" s="17" t="s">
        <v>97</v>
      </c>
      <c r="K58" s="20">
        <f>AVERAGE(K24:K56)</f>
        <v>5.2702402026008406E-2</v>
      </c>
      <c r="L58" s="17" t="s">
        <v>97</v>
      </c>
      <c r="M58" s="6"/>
      <c r="N58" s="6"/>
      <c r="O58" s="6"/>
      <c r="P58" s="6"/>
      <c r="Q58" s="6"/>
      <c r="R58" s="6"/>
      <c r="S58" s="6"/>
      <c r="T58" s="6"/>
      <c r="U58" s="6"/>
      <c r="V58" s="6"/>
      <c r="W58" s="6"/>
      <c r="X58" s="6"/>
      <c r="Y58" s="6"/>
    </row>
    <row r="59" spans="1:25" customFormat="1" ht="13.35" customHeight="1" x14ac:dyDescent="0.25">
      <c r="A59" s="32" t="s">
        <v>98</v>
      </c>
      <c r="B59" s="32"/>
      <c r="C59" s="20">
        <f>_xlfn.STDEV.S(C24:C56)</f>
        <v>0.16439330619193449</v>
      </c>
      <c r="D59" s="20">
        <f>_xlfn.STDEV.S(D24:D56)</f>
        <v>0.15714321041522072</v>
      </c>
      <c r="E59" s="20">
        <f>_xlfn.STDEV.S(E24:E56)</f>
        <v>0.26435370098777922</v>
      </c>
      <c r="F59" s="20">
        <f>_xlfn.STDEV.S(F24:F56)</f>
        <v>0.20190095984513109</v>
      </c>
      <c r="G59" s="17" t="s">
        <v>97</v>
      </c>
      <c r="H59" s="20">
        <f>_xlfn.STDEV.S(H24:H56)</f>
        <v>0.15785789895070396</v>
      </c>
      <c r="I59" s="20">
        <f>_xlfn.STDEV.S(I24:I56)</f>
        <v>0.22363202351349676</v>
      </c>
      <c r="J59" s="17" t="s">
        <v>97</v>
      </c>
      <c r="K59" s="20">
        <f>_xlfn.STDEV.S(K24:K56)</f>
        <v>4.0716139741696161E-2</v>
      </c>
      <c r="L59" s="17" t="s">
        <v>97</v>
      </c>
      <c r="M59" s="6"/>
      <c r="N59" s="6"/>
      <c r="O59" s="6"/>
      <c r="P59" s="6"/>
      <c r="Q59" s="6"/>
      <c r="R59" s="6"/>
      <c r="S59" s="6"/>
      <c r="T59" s="6"/>
      <c r="U59" s="6"/>
      <c r="V59" s="6"/>
      <c r="W59" s="6"/>
      <c r="X59" s="6"/>
      <c r="Y59" s="6"/>
    </row>
    <row r="60" spans="1:25" customFormat="1" ht="13.35" customHeight="1" x14ac:dyDescent="0.25">
      <c r="A60" s="32" t="s">
        <v>99</v>
      </c>
      <c r="B60" s="32"/>
      <c r="C60" s="20">
        <f>_xlfn.VAR.S(C24:C56)</f>
        <v>2.7025159120715125E-2</v>
      </c>
      <c r="D60" s="20">
        <f>_xlfn.VAR.S(D24:D56)</f>
        <v>2.4693988579602338E-2</v>
      </c>
      <c r="E60" s="20">
        <f>_xlfn.VAR.S(E24:E56)</f>
        <v>6.9882879225936195E-2</v>
      </c>
      <c r="F60" s="20">
        <f>_xlfn.VAR.S(F24:F56)</f>
        <v>4.0763997586385242E-2</v>
      </c>
      <c r="G60" s="17" t="s">
        <v>97</v>
      </c>
      <c r="H60" s="20">
        <f>_xlfn.VAR.S(H24:H56)</f>
        <v>2.4919116261130664E-2</v>
      </c>
      <c r="I60" s="20">
        <f>_xlfn.VAR.S(I24:I56)</f>
        <v>5.001128194074117E-2</v>
      </c>
      <c r="J60" s="17" t="s">
        <v>97</v>
      </c>
      <c r="K60" s="20">
        <f>_xlfn.VAR.S(K24:K56)</f>
        <v>1.6578040354653296E-3</v>
      </c>
      <c r="L60" s="17" t="s">
        <v>97</v>
      </c>
      <c r="M60" s="6"/>
      <c r="N60" s="6"/>
      <c r="O60" s="6"/>
      <c r="P60" s="6"/>
      <c r="Q60" s="6"/>
      <c r="R60" s="6"/>
      <c r="S60" s="6"/>
      <c r="T60" s="6"/>
      <c r="U60" s="6"/>
      <c r="V60" s="6"/>
      <c r="W60" s="6"/>
      <c r="X60" s="6"/>
      <c r="Y60" s="6"/>
    </row>
    <row r="61" spans="1:25" customFormat="1" ht="13.35" customHeight="1" x14ac:dyDescent="0.25">
      <c r="A61" s="32" t="s">
        <v>100</v>
      </c>
      <c r="B61" s="32"/>
      <c r="C61" s="20">
        <f>MAX(C24:C56)</f>
        <v>0.71428571428571397</v>
      </c>
      <c r="D61" s="20">
        <f>MAX(D24:D56)</f>
        <v>0.7</v>
      </c>
      <c r="E61" s="20">
        <f>MAX(E24:E56)</f>
        <v>0.66666666666666674</v>
      </c>
      <c r="F61" s="20">
        <f>MAX(F24:F56)</f>
        <v>1</v>
      </c>
      <c r="G61" s="17" t="s">
        <v>97</v>
      </c>
      <c r="H61" s="20">
        <f>MAX(H24:H56)</f>
        <v>0.70588235294117696</v>
      </c>
      <c r="I61" s="20">
        <f>MAX(I24:I56)</f>
        <v>1</v>
      </c>
      <c r="J61" s="17" t="s">
        <v>97</v>
      </c>
      <c r="K61" s="20">
        <f>MAX(K24:K56)</f>
        <v>0.17708333333333323</v>
      </c>
      <c r="L61" s="17" t="s">
        <v>97</v>
      </c>
      <c r="M61" s="6"/>
      <c r="N61" s="6"/>
      <c r="O61" s="6"/>
      <c r="P61" s="6"/>
      <c r="Q61" s="6"/>
      <c r="R61" s="6"/>
      <c r="S61" s="6"/>
      <c r="T61" s="6"/>
      <c r="U61" s="6"/>
      <c r="V61" s="6"/>
      <c r="W61" s="6"/>
      <c r="X61" s="6"/>
      <c r="Y61" s="6"/>
    </row>
    <row r="62" spans="1:25" customFormat="1" ht="13.35" customHeight="1" x14ac:dyDescent="0.25">
      <c r="A62" s="32" t="s">
        <v>101</v>
      </c>
      <c r="B62" s="32"/>
      <c r="C62" s="20">
        <f>MIN(C24:C56)</f>
        <v>0</v>
      </c>
      <c r="D62" s="20">
        <f>MIN(D24:D56)</f>
        <v>8.5066162570888504E-2</v>
      </c>
      <c r="E62" s="20">
        <f>MIN(E24:E56)</f>
        <v>-1</v>
      </c>
      <c r="F62" s="20">
        <f>MIN(F24:F56)</f>
        <v>2.7288514016358839E-3</v>
      </c>
      <c r="G62" s="17" t="s">
        <v>97</v>
      </c>
      <c r="H62" s="20">
        <f>MIN(H24:H56)</f>
        <v>7.69230769230769E-2</v>
      </c>
      <c r="I62" s="20">
        <f>MIN(I24:I56)</f>
        <v>0.10897435897435886</v>
      </c>
      <c r="J62" s="17" t="s">
        <v>97</v>
      </c>
      <c r="K62" s="20">
        <f>MIN(K24:K56)</f>
        <v>5.5714049450066093E-4</v>
      </c>
      <c r="L62" s="17" t="s">
        <v>97</v>
      </c>
      <c r="M62" s="6"/>
      <c r="N62" s="6"/>
      <c r="O62" s="6"/>
      <c r="P62" s="6"/>
      <c r="Q62" s="6"/>
      <c r="R62" s="6"/>
      <c r="S62" s="6"/>
      <c r="T62" s="6"/>
      <c r="U62" s="6"/>
      <c r="V62" s="6"/>
      <c r="W62" s="6"/>
      <c r="X62" s="6"/>
      <c r="Y62" s="6"/>
    </row>
    <row r="63" spans="1:25" ht="18.75" x14ac:dyDescent="0.25">
      <c r="A63" s="26" t="s">
        <v>102</v>
      </c>
      <c r="B63" s="26"/>
      <c r="C63" s="26"/>
      <c r="D63" s="26"/>
      <c r="E63" s="26"/>
      <c r="F63" s="26"/>
      <c r="G63" s="26"/>
      <c r="H63" s="26"/>
      <c r="I63" s="26"/>
      <c r="J63" s="26"/>
      <c r="K63" s="26"/>
      <c r="L63" s="26"/>
    </row>
    <row r="64" spans="1:25" ht="43.7" customHeight="1" x14ac:dyDescent="0.25">
      <c r="A64" s="27"/>
      <c r="B64" s="27"/>
      <c r="C64" s="27"/>
      <c r="D64" s="27"/>
      <c r="E64" s="27"/>
      <c r="F64" s="27"/>
      <c r="G64" s="27"/>
      <c r="H64" s="27"/>
      <c r="I64" s="27"/>
      <c r="J64" s="27"/>
      <c r="K64" s="27"/>
      <c r="L64" s="27"/>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D4DD1-1F77-45CE-8B4F-D3245B1A9E99}">
  <dimension ref="A14:Z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3" ht="18.75" x14ac:dyDescent="0.25">
      <c r="A14" s="26" t="s">
        <v>35</v>
      </c>
      <c r="B14" s="26"/>
      <c r="C14" s="26"/>
      <c r="D14" s="26"/>
      <c r="E14" s="26"/>
      <c r="F14" s="26"/>
      <c r="G14" s="26"/>
      <c r="H14" s="26"/>
      <c r="I14" s="26"/>
      <c r="J14" s="26"/>
      <c r="K14" s="26"/>
      <c r="L14" s="26"/>
      <c r="M14" s="26"/>
    </row>
    <row r="15" spans="1:13" s="3" customFormat="1" ht="44.1" customHeight="1" x14ac:dyDescent="0.25">
      <c r="A15" s="2" t="s">
        <v>1</v>
      </c>
      <c r="B15" s="25" t="s">
        <v>9</v>
      </c>
      <c r="C15" s="25"/>
      <c r="D15" s="25"/>
      <c r="E15" s="25"/>
      <c r="F15" s="25"/>
      <c r="G15" s="2" t="s">
        <v>3</v>
      </c>
      <c r="H15" s="25" t="s">
        <v>36</v>
      </c>
      <c r="I15" s="25"/>
      <c r="J15" s="25"/>
      <c r="K15" s="25"/>
      <c r="L15" s="25"/>
      <c r="M15" s="25"/>
    </row>
    <row r="16" spans="1:13" s="3" customFormat="1" ht="44.1" customHeight="1" x14ac:dyDescent="0.25">
      <c r="A16" s="2" t="s">
        <v>5</v>
      </c>
      <c r="B16" s="25" t="s">
        <v>12</v>
      </c>
      <c r="C16" s="25"/>
      <c r="D16" s="25"/>
      <c r="E16" s="25"/>
      <c r="F16" s="25"/>
      <c r="G16" s="25"/>
      <c r="H16" s="25"/>
      <c r="I16" s="25"/>
      <c r="J16" s="25"/>
      <c r="K16" s="25"/>
      <c r="L16" s="25"/>
      <c r="M16" s="25"/>
    </row>
    <row r="17" spans="1:14" s="3" customFormat="1" ht="44.1" customHeight="1" x14ac:dyDescent="0.25">
      <c r="A17" s="2" t="s">
        <v>37</v>
      </c>
      <c r="B17" s="25" t="s">
        <v>38</v>
      </c>
      <c r="C17" s="25"/>
      <c r="D17" s="25"/>
      <c r="E17" s="25"/>
      <c r="F17" s="25"/>
      <c r="G17" s="25"/>
      <c r="H17" s="25"/>
      <c r="I17" s="25"/>
      <c r="J17" s="25"/>
      <c r="K17" s="25"/>
      <c r="L17" s="25"/>
      <c r="M17" s="25"/>
    </row>
    <row r="18" spans="1:14" s="3" customFormat="1" ht="44.1" customHeight="1" x14ac:dyDescent="0.25">
      <c r="A18" s="2" t="s">
        <v>39</v>
      </c>
      <c r="B18" s="25" t="s">
        <v>40</v>
      </c>
      <c r="C18" s="25"/>
      <c r="D18" s="25"/>
      <c r="E18" s="25"/>
      <c r="F18" s="25"/>
      <c r="G18" s="25"/>
      <c r="H18" s="25"/>
      <c r="I18" s="25"/>
      <c r="J18" s="25"/>
      <c r="K18" s="25"/>
      <c r="L18" s="25"/>
      <c r="M18" s="25"/>
    </row>
    <row r="19" spans="1:14" s="3" customFormat="1" ht="44.1" customHeight="1" x14ac:dyDescent="0.25">
      <c r="A19" s="2" t="s">
        <v>41</v>
      </c>
      <c r="B19" s="25"/>
      <c r="C19" s="25"/>
      <c r="D19" s="25"/>
      <c r="E19" s="25"/>
      <c r="F19" s="25"/>
      <c r="G19" s="25"/>
      <c r="H19" s="25"/>
      <c r="I19" s="25"/>
      <c r="J19" s="25"/>
      <c r="K19" s="25"/>
      <c r="L19" s="25"/>
      <c r="M19" s="25"/>
    </row>
    <row r="20" spans="1:14" s="3" customFormat="1" ht="44.1" customHeight="1" x14ac:dyDescent="0.25">
      <c r="A20" s="2" t="s">
        <v>42</v>
      </c>
      <c r="B20" s="25" t="s">
        <v>123</v>
      </c>
      <c r="C20" s="25"/>
      <c r="D20" s="25"/>
      <c r="E20" s="25"/>
      <c r="F20" s="25"/>
      <c r="G20" s="25"/>
      <c r="H20" s="25"/>
      <c r="I20" s="25"/>
      <c r="J20" s="25"/>
      <c r="K20" s="25"/>
      <c r="L20" s="25"/>
      <c r="M20" s="25"/>
    </row>
    <row r="21" spans="1:14" s="3" customFormat="1" ht="43.7" customHeight="1" x14ac:dyDescent="0.25">
      <c r="A21" s="18" t="s">
        <v>43</v>
      </c>
      <c r="B21" s="25" t="s">
        <v>44</v>
      </c>
      <c r="C21" s="25"/>
      <c r="D21" s="25"/>
      <c r="E21" s="19" t="s">
        <v>45</v>
      </c>
      <c r="F21" s="28" t="s">
        <v>46</v>
      </c>
      <c r="G21" s="29"/>
      <c r="H21" s="29"/>
      <c r="I21" s="30"/>
      <c r="J21" s="2" t="s">
        <v>47</v>
      </c>
      <c r="K21" s="25" t="s">
        <v>13</v>
      </c>
      <c r="L21" s="25"/>
      <c r="M21" s="25"/>
    </row>
    <row r="22" spans="1:14" ht="18.75" x14ac:dyDescent="0.25">
      <c r="A22" s="26" t="s">
        <v>48</v>
      </c>
      <c r="B22" s="26"/>
      <c r="C22" s="26"/>
      <c r="D22" s="26"/>
      <c r="E22" s="26"/>
      <c r="F22" s="26"/>
      <c r="G22" s="26"/>
      <c r="H22" s="26"/>
      <c r="I22" s="26"/>
      <c r="J22" s="26"/>
      <c r="K22" s="26"/>
      <c r="L22" s="26"/>
      <c r="M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c r="M23" s="2" t="s">
        <v>61</v>
      </c>
    </row>
    <row r="24" spans="1:14" x14ac:dyDescent="0.25">
      <c r="A24" s="7">
        <v>5</v>
      </c>
      <c r="B24" s="7" t="s">
        <v>62</v>
      </c>
      <c r="C24" s="8">
        <v>0.82140193885160329</v>
      </c>
      <c r="D24" s="8">
        <v>0.80810366104483755</v>
      </c>
      <c r="E24" s="8">
        <f>(C24-D24)/D24</f>
        <v>1.6456153396919065E-2</v>
      </c>
      <c r="F24" s="8">
        <f>ABS(E24)</f>
        <v>1.6456153396919065E-2</v>
      </c>
      <c r="G24" s="7">
        <f>RANK(F24,$F$24:$F$56,1)</f>
        <v>6</v>
      </c>
      <c r="H24" s="8">
        <v>0.81507920985722671</v>
      </c>
      <c r="I24" s="8">
        <f>MIN($H$24:$H$56)/H24</f>
        <v>0.3029637242654562</v>
      </c>
      <c r="J24" s="7">
        <f>RANK(I24,$I$24:$I$56,1)</f>
        <v>10</v>
      </c>
      <c r="K24" s="22">
        <f>I24*F24</f>
        <v>4.9856175202142384E-3</v>
      </c>
      <c r="L24" s="7">
        <f>RANK(K24,$K$24:$K$56,1)</f>
        <v>6</v>
      </c>
      <c r="M24" s="6">
        <f>IF(E24&gt;0,1,-1)</f>
        <v>1</v>
      </c>
      <c r="N24" s="6">
        <f>K24*M24</f>
        <v>4.9856175202142384E-3</v>
      </c>
    </row>
    <row r="25" spans="1:14" x14ac:dyDescent="0.25">
      <c r="A25" s="7">
        <v>8</v>
      </c>
      <c r="B25" s="7" t="s">
        <v>63</v>
      </c>
      <c r="C25" s="8">
        <v>0.89278790228770843</v>
      </c>
      <c r="D25" s="8">
        <v>0.86608384661235849</v>
      </c>
      <c r="E25" s="8">
        <f t="shared" ref="E25:E56" si="0">(C25-D25)/D25</f>
        <v>3.0833106724945235E-2</v>
      </c>
      <c r="F25" s="8">
        <f t="shared" ref="F25:F56" si="1">ABS(E25)</f>
        <v>3.0833106724945235E-2</v>
      </c>
      <c r="G25" s="7">
        <f t="shared" ref="G25:G56" si="2">RANK(F25,$F$24:$F$56,1)</f>
        <v>11</v>
      </c>
      <c r="H25" s="8">
        <v>0.87959964674712987</v>
      </c>
      <c r="I25" s="8">
        <f t="shared" ref="I25:I56" si="3">MIN($H$24:$H$56)/H25</f>
        <v>0.28074071414524077</v>
      </c>
      <c r="J25" s="7">
        <f t="shared" ref="J25:J56" si="4">RANK(I25,$I$24:$I$56,1)</f>
        <v>6</v>
      </c>
      <c r="K25" s="22">
        <f t="shared" ref="K25:K56" si="5">I25*F25</f>
        <v>8.6561084012775503E-3</v>
      </c>
      <c r="L25" s="7">
        <f t="shared" ref="L25:L56" si="6">RANK(K25,$K$24:$K$56,1)</f>
        <v>10</v>
      </c>
      <c r="M25" s="6">
        <f t="shared" ref="M25:M56" si="7">IF(E25&gt;0,1,-1)</f>
        <v>1</v>
      </c>
      <c r="N25" s="6">
        <f t="shared" ref="N25:N56" si="8">K25*M25</f>
        <v>8.6561084012775503E-3</v>
      </c>
    </row>
    <row r="26" spans="1:14" x14ac:dyDescent="0.25">
      <c r="A26" s="7">
        <v>11</v>
      </c>
      <c r="B26" s="7" t="s">
        <v>64</v>
      </c>
      <c r="C26" s="8">
        <v>0.96377551020408159</v>
      </c>
      <c r="D26" s="8">
        <v>0.95718390804597697</v>
      </c>
      <c r="E26" s="8">
        <f t="shared" si="0"/>
        <v>6.8864531702804146E-3</v>
      </c>
      <c r="F26" s="8">
        <f t="shared" si="1"/>
        <v>6.8864531702804146E-3</v>
      </c>
      <c r="G26" s="7">
        <f t="shared" si="2"/>
        <v>2</v>
      </c>
      <c r="H26" s="8">
        <v>0.96067567567567569</v>
      </c>
      <c r="I26" s="8">
        <f t="shared" si="3"/>
        <v>0.25704765847850775</v>
      </c>
      <c r="J26" s="7">
        <f>RANK(I26,$I$24:$I$56,1)</f>
        <v>1</v>
      </c>
      <c r="K26" s="22">
        <f t="shared" si="5"/>
        <v>1.7701466626424769E-3</v>
      </c>
      <c r="L26" s="7">
        <f t="shared" si="6"/>
        <v>1</v>
      </c>
      <c r="M26" s="6">
        <f t="shared" si="7"/>
        <v>1</v>
      </c>
      <c r="N26" s="6">
        <f t="shared" si="8"/>
        <v>1.7701466626424769E-3</v>
      </c>
    </row>
    <row r="27" spans="1:14" x14ac:dyDescent="0.25">
      <c r="A27" s="7">
        <v>13</v>
      </c>
      <c r="B27" s="7" t="s">
        <v>65</v>
      </c>
      <c r="C27" s="8">
        <v>0.80467647651683127</v>
      </c>
      <c r="D27" s="8">
        <v>0.77795885108983498</v>
      </c>
      <c r="E27" s="8">
        <f t="shared" si="0"/>
        <v>3.4343237292779473E-2</v>
      </c>
      <c r="F27" s="8">
        <f t="shared" si="1"/>
        <v>3.4343237292779473E-2</v>
      </c>
      <c r="G27" s="7">
        <f t="shared" si="2"/>
        <v>14</v>
      </c>
      <c r="H27" s="8">
        <v>0.79138804457953393</v>
      </c>
      <c r="I27" s="8">
        <f t="shared" si="3"/>
        <v>0.3120333124578476</v>
      </c>
      <c r="J27" s="7">
        <f t="shared" si="4"/>
        <v>13</v>
      </c>
      <c r="K27" s="22">
        <f t="shared" si="5"/>
        <v>1.0716234092991861E-2</v>
      </c>
      <c r="L27" s="7">
        <f t="shared" si="6"/>
        <v>12</v>
      </c>
      <c r="M27" s="6">
        <f t="shared" si="7"/>
        <v>1</v>
      </c>
      <c r="N27" s="6">
        <f t="shared" si="8"/>
        <v>1.0716234092991861E-2</v>
      </c>
    </row>
    <row r="28" spans="1:14" x14ac:dyDescent="0.25">
      <c r="A28" s="7">
        <v>15</v>
      </c>
      <c r="B28" s="7" t="s">
        <v>66</v>
      </c>
      <c r="C28" s="8">
        <v>0.8596171376481313</v>
      </c>
      <c r="D28" s="8">
        <v>0.832254724307533</v>
      </c>
      <c r="E28" s="8">
        <f t="shared" si="0"/>
        <v>3.2877450306292764E-2</v>
      </c>
      <c r="F28" s="8">
        <f t="shared" si="1"/>
        <v>3.2877450306292764E-2</v>
      </c>
      <c r="G28" s="7">
        <f t="shared" si="2"/>
        <v>12</v>
      </c>
      <c r="H28" s="8">
        <v>0.84680644770330871</v>
      </c>
      <c r="I28" s="8">
        <f t="shared" si="3"/>
        <v>0.29161260363502767</v>
      </c>
      <c r="J28" s="7">
        <f t="shared" si="4"/>
        <v>8</v>
      </c>
      <c r="K28" s="22">
        <f t="shared" si="5"/>
        <v>9.5874788846992704E-3</v>
      </c>
      <c r="L28" s="7">
        <f t="shared" si="6"/>
        <v>11</v>
      </c>
      <c r="M28" s="6">
        <f t="shared" si="7"/>
        <v>1</v>
      </c>
      <c r="N28" s="6">
        <f t="shared" si="8"/>
        <v>9.5874788846992704E-3</v>
      </c>
    </row>
    <row r="29" spans="1:14" x14ac:dyDescent="0.25">
      <c r="A29" s="7">
        <v>17</v>
      </c>
      <c r="B29" s="7" t="s">
        <v>67</v>
      </c>
      <c r="C29" s="8">
        <v>0.87940740740740742</v>
      </c>
      <c r="D29" s="8">
        <v>0.8394615889691398</v>
      </c>
      <c r="E29" s="8">
        <f t="shared" si="0"/>
        <v>4.7585046133344994E-2</v>
      </c>
      <c r="F29" s="8">
        <f t="shared" si="1"/>
        <v>4.7585046133344994E-2</v>
      </c>
      <c r="G29" s="7">
        <f t="shared" si="2"/>
        <v>20</v>
      </c>
      <c r="H29" s="8">
        <v>0.86045787260551321</v>
      </c>
      <c r="I29" s="8">
        <f t="shared" si="3"/>
        <v>0.28698608130801884</v>
      </c>
      <c r="J29" s="7">
        <f t="shared" si="4"/>
        <v>7</v>
      </c>
      <c r="K29" s="22">
        <f t="shared" si="5"/>
        <v>1.3656245918669974E-2</v>
      </c>
      <c r="L29" s="7">
        <f t="shared" si="6"/>
        <v>16</v>
      </c>
      <c r="M29" s="6">
        <f t="shared" si="7"/>
        <v>1</v>
      </c>
      <c r="N29" s="6">
        <f t="shared" si="8"/>
        <v>1.3656245918669974E-2</v>
      </c>
    </row>
    <row r="30" spans="1:14" x14ac:dyDescent="0.25">
      <c r="A30" s="7">
        <v>18</v>
      </c>
      <c r="B30" s="7" t="s">
        <v>68</v>
      </c>
      <c r="C30" s="8">
        <v>0.68292025862068961</v>
      </c>
      <c r="D30" s="8">
        <v>0.64806613522291112</v>
      </c>
      <c r="E30" s="8">
        <f t="shared" si="0"/>
        <v>5.3781738473018564E-2</v>
      </c>
      <c r="F30" s="8">
        <f t="shared" si="1"/>
        <v>5.3781738473018564E-2</v>
      </c>
      <c r="G30" s="7">
        <f t="shared" si="2"/>
        <v>25</v>
      </c>
      <c r="H30" s="8">
        <v>0.66629102690519793</v>
      </c>
      <c r="I30" s="8">
        <f t="shared" si="3"/>
        <v>0.37061797775767746</v>
      </c>
      <c r="J30" s="7">
        <f t="shared" si="4"/>
        <v>24</v>
      </c>
      <c r="K30" s="22">
        <f t="shared" si="5"/>
        <v>1.993247915316242E-2</v>
      </c>
      <c r="L30" s="7">
        <f t="shared" si="6"/>
        <v>21</v>
      </c>
      <c r="M30" s="6">
        <f t="shared" si="7"/>
        <v>1</v>
      </c>
      <c r="N30" s="6">
        <f t="shared" si="8"/>
        <v>1.993247915316242E-2</v>
      </c>
    </row>
    <row r="31" spans="1:14" x14ac:dyDescent="0.25">
      <c r="A31" s="7">
        <v>19</v>
      </c>
      <c r="B31" s="7" t="s">
        <v>69</v>
      </c>
      <c r="C31" s="8">
        <v>0.73519529609407808</v>
      </c>
      <c r="D31" s="8">
        <v>0.69758432087511391</v>
      </c>
      <c r="E31" s="8">
        <f t="shared" si="0"/>
        <v>5.3916027200527537E-2</v>
      </c>
      <c r="F31" s="8">
        <f t="shared" si="1"/>
        <v>5.3916027200527537E-2</v>
      </c>
      <c r="G31" s="7">
        <f t="shared" si="2"/>
        <v>26</v>
      </c>
      <c r="H31" s="8">
        <v>0.71715846994535515</v>
      </c>
      <c r="I31" s="8">
        <f t="shared" si="3"/>
        <v>0.34433035840531401</v>
      </c>
      <c r="J31" s="7">
        <f t="shared" si="4"/>
        <v>18</v>
      </c>
      <c r="K31" s="22">
        <f t="shared" si="5"/>
        <v>1.8564924969748306E-2</v>
      </c>
      <c r="L31" s="7">
        <f t="shared" si="6"/>
        <v>20</v>
      </c>
      <c r="M31" s="6">
        <f t="shared" si="7"/>
        <v>1</v>
      </c>
      <c r="N31" s="6">
        <f t="shared" si="8"/>
        <v>1.8564924969748306E-2</v>
      </c>
    </row>
    <row r="32" spans="1:14" x14ac:dyDescent="0.25">
      <c r="A32" s="7">
        <v>20</v>
      </c>
      <c r="B32" s="7" t="s">
        <v>70</v>
      </c>
      <c r="C32" s="8">
        <v>0.8018777082330284</v>
      </c>
      <c r="D32" s="8">
        <v>0.76142892830377218</v>
      </c>
      <c r="E32" s="8">
        <f t="shared" si="0"/>
        <v>5.3122200149872914E-2</v>
      </c>
      <c r="F32" s="8">
        <f t="shared" si="1"/>
        <v>5.3122200149872914E-2</v>
      </c>
      <c r="G32" s="7">
        <f t="shared" si="2"/>
        <v>24</v>
      </c>
      <c r="H32" s="8">
        <v>0.78202770626455809</v>
      </c>
      <c r="I32" s="8">
        <f t="shared" si="3"/>
        <v>0.31576813840678902</v>
      </c>
      <c r="J32" s="7">
        <f t="shared" si="4"/>
        <v>14</v>
      </c>
      <c r="K32" s="22">
        <f t="shared" si="5"/>
        <v>1.6774298249398217E-2</v>
      </c>
      <c r="L32" s="7">
        <f t="shared" si="6"/>
        <v>19</v>
      </c>
      <c r="M32" s="6">
        <f t="shared" si="7"/>
        <v>1</v>
      </c>
      <c r="N32" s="6">
        <f t="shared" si="8"/>
        <v>1.6774298249398217E-2</v>
      </c>
    </row>
    <row r="33" spans="1:14" x14ac:dyDescent="0.25">
      <c r="A33" s="7">
        <v>23</v>
      </c>
      <c r="B33" s="7" t="s">
        <v>71</v>
      </c>
      <c r="C33" s="8">
        <v>0.71584838463495293</v>
      </c>
      <c r="D33" s="8">
        <v>0.68555708390646497</v>
      </c>
      <c r="E33" s="8">
        <f t="shared" si="0"/>
        <v>4.4184943077068106E-2</v>
      </c>
      <c r="F33" s="8">
        <f t="shared" si="1"/>
        <v>4.4184943077068106E-2</v>
      </c>
      <c r="G33" s="7">
        <f t="shared" si="2"/>
        <v>19</v>
      </c>
      <c r="H33" s="8">
        <v>0.70129526830557753</v>
      </c>
      <c r="I33" s="8">
        <f t="shared" si="3"/>
        <v>0.3521190633245383</v>
      </c>
      <c r="J33" s="7">
        <f t="shared" si="4"/>
        <v>20</v>
      </c>
      <c r="K33" s="22">
        <f t="shared" si="5"/>
        <v>1.5558360769345265E-2</v>
      </c>
      <c r="L33" s="7">
        <f t="shared" si="6"/>
        <v>17</v>
      </c>
      <c r="M33" s="6">
        <f t="shared" si="7"/>
        <v>1</v>
      </c>
      <c r="N33" s="6">
        <f t="shared" si="8"/>
        <v>1.5558360769345265E-2</v>
      </c>
    </row>
    <row r="34" spans="1:14" x14ac:dyDescent="0.25">
      <c r="A34" s="7">
        <v>25</v>
      </c>
      <c r="B34" s="7" t="s">
        <v>72</v>
      </c>
      <c r="C34" s="8">
        <v>0.92977919236124928</v>
      </c>
      <c r="D34" s="8">
        <v>0.91779089376053968</v>
      </c>
      <c r="E34" s="8">
        <f t="shared" si="0"/>
        <v>1.3062124152909129E-2</v>
      </c>
      <c r="F34" s="8">
        <f t="shared" si="1"/>
        <v>1.3062124152909129E-2</v>
      </c>
      <c r="G34" s="7">
        <f t="shared" si="2"/>
        <v>3</v>
      </c>
      <c r="H34" s="8">
        <v>0.92395865315730219</v>
      </c>
      <c r="I34" s="8">
        <f t="shared" si="3"/>
        <v>0.26726242797322419</v>
      </c>
      <c r="J34" s="7">
        <f t="shared" si="4"/>
        <v>3</v>
      </c>
      <c r="K34" s="22">
        <f t="shared" si="5"/>
        <v>3.4910150155941884E-3</v>
      </c>
      <c r="L34" s="7">
        <f t="shared" si="6"/>
        <v>3</v>
      </c>
      <c r="M34" s="6">
        <f t="shared" si="7"/>
        <v>1</v>
      </c>
      <c r="N34" s="6">
        <f t="shared" si="8"/>
        <v>3.4910150155941884E-3</v>
      </c>
    </row>
    <row r="35" spans="1:14" x14ac:dyDescent="0.25">
      <c r="A35" s="7">
        <v>27</v>
      </c>
      <c r="B35" s="7" t="s">
        <v>73</v>
      </c>
      <c r="C35" s="8">
        <v>0.40059568131049889</v>
      </c>
      <c r="D35" s="8">
        <v>0.38745280278826605</v>
      </c>
      <c r="E35" s="8">
        <f t="shared" si="0"/>
        <v>3.3921237445313085E-2</v>
      </c>
      <c r="F35" s="8">
        <f t="shared" si="1"/>
        <v>3.3921237445313085E-2</v>
      </c>
      <c r="G35" s="7">
        <f t="shared" si="2"/>
        <v>13</v>
      </c>
      <c r="H35" s="8">
        <v>0.39453961456102782</v>
      </c>
      <c r="I35" s="8">
        <f t="shared" si="3"/>
        <v>0.62589261984361233</v>
      </c>
      <c r="J35" s="7">
        <f t="shared" si="4"/>
        <v>32</v>
      </c>
      <c r="K35" s="22">
        <f t="shared" si="5"/>
        <v>2.1231052172984249E-2</v>
      </c>
      <c r="L35" s="7">
        <f t="shared" si="6"/>
        <v>24</v>
      </c>
      <c r="M35" s="6">
        <f t="shared" si="7"/>
        <v>1</v>
      </c>
      <c r="N35" s="6">
        <f t="shared" si="8"/>
        <v>2.1231052172984249E-2</v>
      </c>
    </row>
    <row r="36" spans="1:14" x14ac:dyDescent="0.25">
      <c r="A36" s="7">
        <v>41</v>
      </c>
      <c r="B36" s="7" t="s">
        <v>74</v>
      </c>
      <c r="C36" s="8">
        <v>0.85355648535564854</v>
      </c>
      <c r="D36" s="8">
        <v>0.83837090163934425</v>
      </c>
      <c r="E36" s="8">
        <f t="shared" si="0"/>
        <v>1.8113204652750375E-2</v>
      </c>
      <c r="F36" s="8">
        <f t="shared" si="1"/>
        <v>1.8113204652750375E-2</v>
      </c>
      <c r="G36" s="7">
        <f t="shared" si="2"/>
        <v>7</v>
      </c>
      <c r="H36" s="8">
        <v>0.84611522530438055</v>
      </c>
      <c r="I36" s="8">
        <f t="shared" si="3"/>
        <v>0.29185083261072037</v>
      </c>
      <c r="J36" s="7">
        <f t="shared" si="4"/>
        <v>9</v>
      </c>
      <c r="K36" s="22">
        <f t="shared" si="5"/>
        <v>5.2863538591535709E-3</v>
      </c>
      <c r="L36" s="7">
        <f t="shared" si="6"/>
        <v>7</v>
      </c>
      <c r="M36" s="6">
        <f t="shared" si="7"/>
        <v>1</v>
      </c>
      <c r="N36" s="6">
        <f t="shared" si="8"/>
        <v>5.2863538591535709E-3</v>
      </c>
    </row>
    <row r="37" spans="1:14" x14ac:dyDescent="0.25">
      <c r="A37" s="7">
        <v>44</v>
      </c>
      <c r="B37" s="7" t="s">
        <v>75</v>
      </c>
      <c r="C37" s="8">
        <v>0.46023654159869493</v>
      </c>
      <c r="D37" s="8">
        <v>0.4384546271338724</v>
      </c>
      <c r="E37" s="8">
        <f t="shared" si="0"/>
        <v>4.9678833605220234E-2</v>
      </c>
      <c r="F37" s="8">
        <f t="shared" si="1"/>
        <v>4.9678833605220234E-2</v>
      </c>
      <c r="G37" s="7">
        <f t="shared" si="2"/>
        <v>23</v>
      </c>
      <c r="H37" s="8">
        <v>0.44987174005985464</v>
      </c>
      <c r="I37" s="8">
        <f t="shared" si="3"/>
        <v>0.54891074722060973</v>
      </c>
      <c r="J37" s="7">
        <f t="shared" si="4"/>
        <v>29</v>
      </c>
      <c r="K37" s="22">
        <f t="shared" si="5"/>
        <v>2.7269245675289776E-2</v>
      </c>
      <c r="L37" s="7">
        <f t="shared" si="6"/>
        <v>27</v>
      </c>
      <c r="M37" s="6">
        <f t="shared" si="7"/>
        <v>1</v>
      </c>
      <c r="N37" s="6">
        <f t="shared" si="8"/>
        <v>2.7269245675289776E-2</v>
      </c>
    </row>
    <row r="38" spans="1:14" x14ac:dyDescent="0.25">
      <c r="A38" s="7">
        <v>47</v>
      </c>
      <c r="B38" s="7" t="s">
        <v>76</v>
      </c>
      <c r="C38" s="8">
        <v>0.82874311467200801</v>
      </c>
      <c r="D38" s="8">
        <v>0.79589216944801022</v>
      </c>
      <c r="E38" s="8">
        <f t="shared" si="0"/>
        <v>4.1275623112087545E-2</v>
      </c>
      <c r="F38" s="8">
        <f t="shared" si="1"/>
        <v>4.1275623112087545E-2</v>
      </c>
      <c r="G38" s="7">
        <f t="shared" si="2"/>
        <v>18</v>
      </c>
      <c r="H38" s="8">
        <v>0.81252376727088349</v>
      </c>
      <c r="I38" s="8">
        <f t="shared" si="3"/>
        <v>0.30391656581211707</v>
      </c>
      <c r="J38" s="7">
        <f t="shared" si="4"/>
        <v>11</v>
      </c>
      <c r="K38" s="22">
        <f t="shared" si="5"/>
        <v>1.2544345627980895E-2</v>
      </c>
      <c r="L38" s="7">
        <f t="shared" si="6"/>
        <v>15</v>
      </c>
      <c r="M38" s="6">
        <f t="shared" si="7"/>
        <v>1</v>
      </c>
      <c r="N38" s="6">
        <f t="shared" si="8"/>
        <v>1.2544345627980895E-2</v>
      </c>
    </row>
    <row r="39" spans="1:14" x14ac:dyDescent="0.25">
      <c r="A39" s="7">
        <v>50</v>
      </c>
      <c r="B39" s="7" t="s">
        <v>77</v>
      </c>
      <c r="C39" s="8">
        <v>0.71862001468069492</v>
      </c>
      <c r="D39" s="8">
        <v>0.71454451345755698</v>
      </c>
      <c r="E39" s="8">
        <f t="shared" si="0"/>
        <v>5.7036351779083576E-3</v>
      </c>
      <c r="F39" s="8">
        <f t="shared" si="1"/>
        <v>5.7036351779083576E-3</v>
      </c>
      <c r="G39" s="7">
        <f t="shared" si="2"/>
        <v>1</v>
      </c>
      <c r="H39" s="8">
        <v>0.7166394164256068</v>
      </c>
      <c r="I39" s="8">
        <f t="shared" si="3"/>
        <v>0.34457975284328379</v>
      </c>
      <c r="J39" s="7">
        <f t="shared" si="4"/>
        <v>19</v>
      </c>
      <c r="K39" s="22">
        <f t="shared" si="5"/>
        <v>1.9653571999119208E-3</v>
      </c>
      <c r="L39" s="7">
        <f t="shared" si="6"/>
        <v>2</v>
      </c>
      <c r="M39" s="6">
        <f t="shared" si="7"/>
        <v>1</v>
      </c>
      <c r="N39" s="6">
        <f t="shared" si="8"/>
        <v>1.9653571999119208E-3</v>
      </c>
    </row>
    <row r="40" spans="1:14" x14ac:dyDescent="0.25">
      <c r="A40" s="7">
        <v>52</v>
      </c>
      <c r="B40" s="7" t="s">
        <v>78</v>
      </c>
      <c r="C40" s="8">
        <v>0.75662368112543965</v>
      </c>
      <c r="D40" s="8">
        <v>0.72917239483090457</v>
      </c>
      <c r="E40" s="8">
        <f t="shared" si="0"/>
        <v>3.7647182599254939E-2</v>
      </c>
      <c r="F40" s="8">
        <f t="shared" si="1"/>
        <v>3.7647182599254939E-2</v>
      </c>
      <c r="G40" s="7">
        <f t="shared" si="2"/>
        <v>17</v>
      </c>
      <c r="H40" s="8">
        <v>0.74398886357884075</v>
      </c>
      <c r="I40" s="8">
        <f t="shared" si="3"/>
        <v>0.33191280821305263</v>
      </c>
      <c r="J40" s="7">
        <f t="shared" si="4"/>
        <v>17</v>
      </c>
      <c r="K40" s="22">
        <f t="shared" si="5"/>
        <v>1.2495582097828277E-2</v>
      </c>
      <c r="L40" s="7">
        <f t="shared" si="6"/>
        <v>14</v>
      </c>
      <c r="M40" s="6">
        <f t="shared" si="7"/>
        <v>1</v>
      </c>
      <c r="N40" s="6">
        <f t="shared" si="8"/>
        <v>1.2495582097828277E-2</v>
      </c>
    </row>
    <row r="41" spans="1:14" x14ac:dyDescent="0.25">
      <c r="A41" s="7">
        <v>54</v>
      </c>
      <c r="B41" s="7" t="s">
        <v>79</v>
      </c>
      <c r="C41" s="8">
        <v>0.71281330522370578</v>
      </c>
      <c r="D41" s="8">
        <v>0.67386984600099353</v>
      </c>
      <c r="E41" s="8">
        <f t="shared" si="0"/>
        <v>5.7790772882653711E-2</v>
      </c>
      <c r="F41" s="8">
        <f t="shared" si="1"/>
        <v>5.7790772882653711E-2</v>
      </c>
      <c r="G41" s="7">
        <f t="shared" si="2"/>
        <v>28</v>
      </c>
      <c r="H41" s="8">
        <v>0.69391199517781799</v>
      </c>
      <c r="I41" s="8">
        <f t="shared" si="3"/>
        <v>0.35586563527614395</v>
      </c>
      <c r="J41" s="7">
        <f t="shared" si="4"/>
        <v>22</v>
      </c>
      <c r="K41" s="22">
        <f t="shared" si="5"/>
        <v>2.0565750104984917E-2</v>
      </c>
      <c r="L41" s="7">
        <f t="shared" si="6"/>
        <v>23</v>
      </c>
      <c r="M41" s="6">
        <f t="shared" si="7"/>
        <v>1</v>
      </c>
      <c r="N41" s="6">
        <f t="shared" si="8"/>
        <v>2.0565750104984917E-2</v>
      </c>
    </row>
    <row r="42" spans="1:14" x14ac:dyDescent="0.25">
      <c r="A42" s="7">
        <v>63</v>
      </c>
      <c r="B42" s="7" t="s">
        <v>80</v>
      </c>
      <c r="C42" s="8">
        <v>0.93677419354838709</v>
      </c>
      <c r="D42" s="8">
        <v>0.91471156500138007</v>
      </c>
      <c r="E42" s="8">
        <f t="shared" si="0"/>
        <v>2.4119765608269901E-2</v>
      </c>
      <c r="F42" s="8">
        <f t="shared" si="1"/>
        <v>2.4119765608269901E-2</v>
      </c>
      <c r="G42" s="7">
        <f t="shared" si="2"/>
        <v>8</v>
      </c>
      <c r="H42" s="8">
        <v>0.92611363030141369</v>
      </c>
      <c r="I42" s="8">
        <f t="shared" si="3"/>
        <v>0.26664053406634519</v>
      </c>
      <c r="J42" s="7">
        <f t="shared" si="4"/>
        <v>2</v>
      </c>
      <c r="K42" s="22">
        <f t="shared" si="5"/>
        <v>6.4313071833441513E-3</v>
      </c>
      <c r="L42" s="7">
        <f t="shared" si="6"/>
        <v>8</v>
      </c>
      <c r="M42" s="6">
        <f t="shared" si="7"/>
        <v>1</v>
      </c>
      <c r="N42" s="6">
        <f t="shared" si="8"/>
        <v>6.4313071833441513E-3</v>
      </c>
    </row>
    <row r="43" spans="1:14" x14ac:dyDescent="0.25">
      <c r="A43" s="7">
        <v>66</v>
      </c>
      <c r="B43" s="7" t="s">
        <v>81</v>
      </c>
      <c r="C43" s="8">
        <v>0.90395061728395065</v>
      </c>
      <c r="D43" s="8">
        <v>0.88985051140833993</v>
      </c>
      <c r="E43" s="8">
        <f t="shared" si="0"/>
        <v>1.5845477071530709E-2</v>
      </c>
      <c r="F43" s="8">
        <f t="shared" si="1"/>
        <v>1.5845477071530709E-2</v>
      </c>
      <c r="G43" s="7">
        <f t="shared" si="2"/>
        <v>5</v>
      </c>
      <c r="H43" s="8">
        <v>0.89711306117258049</v>
      </c>
      <c r="I43" s="8">
        <f t="shared" si="3"/>
        <v>0.27526010229627701</v>
      </c>
      <c r="J43" s="7">
        <f t="shared" si="4"/>
        <v>5</v>
      </c>
      <c r="K43" s="22">
        <f t="shared" si="5"/>
        <v>4.361627639642855E-3</v>
      </c>
      <c r="L43" s="7">
        <f t="shared" si="6"/>
        <v>5</v>
      </c>
      <c r="M43" s="6">
        <f t="shared" si="7"/>
        <v>1</v>
      </c>
      <c r="N43" s="6">
        <f t="shared" si="8"/>
        <v>4.361627639642855E-3</v>
      </c>
    </row>
    <row r="44" spans="1:14" x14ac:dyDescent="0.25">
      <c r="A44" s="7">
        <v>68</v>
      </c>
      <c r="B44" s="7" t="s">
        <v>82</v>
      </c>
      <c r="C44" s="8">
        <v>0.77329122490412816</v>
      </c>
      <c r="D44" s="8">
        <v>0.73801169590643279</v>
      </c>
      <c r="E44" s="8">
        <f t="shared" si="0"/>
        <v>4.7803482239349514E-2</v>
      </c>
      <c r="F44" s="8">
        <f t="shared" si="1"/>
        <v>4.7803482239349514E-2</v>
      </c>
      <c r="G44" s="7">
        <f t="shared" si="2"/>
        <v>21</v>
      </c>
      <c r="H44" s="8">
        <v>0.75597152044097382</v>
      </c>
      <c r="I44" s="8">
        <f t="shared" si="3"/>
        <v>0.3266517670475812</v>
      </c>
      <c r="J44" s="7">
        <f t="shared" si="4"/>
        <v>16</v>
      </c>
      <c r="K44" s="22">
        <f t="shared" si="5"/>
        <v>1.5615091944511182E-2</v>
      </c>
      <c r="L44" s="7">
        <f t="shared" si="6"/>
        <v>18</v>
      </c>
      <c r="M44" s="6">
        <f t="shared" si="7"/>
        <v>1</v>
      </c>
      <c r="N44" s="6">
        <f t="shared" si="8"/>
        <v>1.5615091944511182E-2</v>
      </c>
    </row>
    <row r="45" spans="1:14" x14ac:dyDescent="0.25">
      <c r="A45" s="7">
        <v>70</v>
      </c>
      <c r="B45" s="7" t="s">
        <v>83</v>
      </c>
      <c r="C45" s="8">
        <v>0.77775300936246095</v>
      </c>
      <c r="D45" s="8">
        <v>0.75040257648953301</v>
      </c>
      <c r="E45" s="8">
        <f t="shared" si="0"/>
        <v>3.6447679858558464E-2</v>
      </c>
      <c r="F45" s="8">
        <f t="shared" si="1"/>
        <v>3.6447679858558464E-2</v>
      </c>
      <c r="G45" s="7">
        <f t="shared" si="2"/>
        <v>16</v>
      </c>
      <c r="H45" s="8">
        <v>0.76429299218838442</v>
      </c>
      <c r="I45" s="8">
        <f t="shared" si="3"/>
        <v>0.32309524686682539</v>
      </c>
      <c r="J45" s="7">
        <f t="shared" si="4"/>
        <v>15</v>
      </c>
      <c r="K45" s="22">
        <f t="shared" si="5"/>
        <v>1.1776072121623966E-2</v>
      </c>
      <c r="L45" s="7">
        <f t="shared" si="6"/>
        <v>13</v>
      </c>
      <c r="M45" s="6">
        <f t="shared" si="7"/>
        <v>1</v>
      </c>
      <c r="N45" s="6">
        <f t="shared" si="8"/>
        <v>1.1776072121623966E-2</v>
      </c>
    </row>
    <row r="46" spans="1:14" x14ac:dyDescent="0.25">
      <c r="A46" s="7">
        <v>73</v>
      </c>
      <c r="B46" s="7" t="s">
        <v>84</v>
      </c>
      <c r="C46" s="8">
        <v>0.80769230769230771</v>
      </c>
      <c r="D46" s="8">
        <v>0.78859060402684567</v>
      </c>
      <c r="E46" s="8">
        <f t="shared" si="0"/>
        <v>2.4222585924713571E-2</v>
      </c>
      <c r="F46" s="8">
        <f t="shared" si="1"/>
        <v>2.4222585924713571E-2</v>
      </c>
      <c r="G46" s="7">
        <f t="shared" si="2"/>
        <v>9</v>
      </c>
      <c r="H46" s="8">
        <v>0.79845154845154842</v>
      </c>
      <c r="I46" s="8">
        <f t="shared" si="3"/>
        <v>0.30927290888042597</v>
      </c>
      <c r="J46" s="7">
        <f t="shared" si="4"/>
        <v>12</v>
      </c>
      <c r="K46" s="22">
        <f t="shared" si="5"/>
        <v>7.4913896095422285E-3</v>
      </c>
      <c r="L46" s="7">
        <f t="shared" si="6"/>
        <v>9</v>
      </c>
      <c r="M46" s="6">
        <f t="shared" si="7"/>
        <v>1</v>
      </c>
      <c r="N46" s="6">
        <f t="shared" si="8"/>
        <v>7.4913896095422285E-3</v>
      </c>
    </row>
    <row r="47" spans="1:14" x14ac:dyDescent="0.25">
      <c r="A47" s="7">
        <v>76</v>
      </c>
      <c r="B47" s="7" t="s">
        <v>85</v>
      </c>
      <c r="C47" s="8">
        <v>0.90930944055944052</v>
      </c>
      <c r="D47" s="8">
        <v>0.89703739679456052</v>
      </c>
      <c r="E47" s="8">
        <f t="shared" si="0"/>
        <v>1.3680637851590648E-2</v>
      </c>
      <c r="F47" s="8">
        <f t="shared" si="1"/>
        <v>1.3680637851590648E-2</v>
      </c>
      <c r="G47" s="7">
        <f t="shared" si="2"/>
        <v>4</v>
      </c>
      <c r="H47" s="8">
        <v>0.90349666436622955</v>
      </c>
      <c r="I47" s="8">
        <f t="shared" si="3"/>
        <v>0.27331526803467487</v>
      </c>
      <c r="J47" s="7">
        <f t="shared" si="4"/>
        <v>4</v>
      </c>
      <c r="K47" s="22">
        <f t="shared" si="5"/>
        <v>3.7391272012928167E-3</v>
      </c>
      <c r="L47" s="7">
        <f t="shared" si="6"/>
        <v>4</v>
      </c>
      <c r="M47" s="6">
        <f t="shared" si="7"/>
        <v>1</v>
      </c>
      <c r="N47" s="6">
        <f t="shared" si="8"/>
        <v>3.7391272012928167E-3</v>
      </c>
    </row>
    <row r="48" spans="1:14" x14ac:dyDescent="0.25">
      <c r="A48" s="7">
        <v>81</v>
      </c>
      <c r="B48" s="7" t="s">
        <v>86</v>
      </c>
      <c r="C48" s="8">
        <v>0.7159128978224456</v>
      </c>
      <c r="D48" s="8">
        <v>0.6467713787085515</v>
      </c>
      <c r="E48" s="8">
        <f t="shared" si="0"/>
        <v>0.10690256463103431</v>
      </c>
      <c r="F48" s="8">
        <f t="shared" si="1"/>
        <v>0.10690256463103431</v>
      </c>
      <c r="G48" s="7">
        <f t="shared" si="2"/>
        <v>31</v>
      </c>
      <c r="H48" s="8">
        <v>0.68205128205128207</v>
      </c>
      <c r="I48" s="8">
        <f t="shared" si="3"/>
        <v>0.36205405588714051</v>
      </c>
      <c r="J48" s="7">
        <f t="shared" si="4"/>
        <v>23</v>
      </c>
      <c r="K48" s="22">
        <f t="shared" si="5"/>
        <v>3.8704507109403145E-2</v>
      </c>
      <c r="L48" s="7">
        <f t="shared" si="6"/>
        <v>31</v>
      </c>
      <c r="M48" s="6">
        <f t="shared" si="7"/>
        <v>1</v>
      </c>
      <c r="N48" s="6">
        <f t="shared" si="8"/>
        <v>3.8704507109403145E-2</v>
      </c>
    </row>
    <row r="49" spans="1:26" x14ac:dyDescent="0.25">
      <c r="A49" s="7">
        <v>85</v>
      </c>
      <c r="B49" s="7" t="s">
        <v>87</v>
      </c>
      <c r="C49" s="8">
        <v>0.72317596566523601</v>
      </c>
      <c r="D49" s="8">
        <v>0.67801463569837739</v>
      </c>
      <c r="E49" s="8">
        <f t="shared" si="0"/>
        <v>6.6608193376741731E-2</v>
      </c>
      <c r="F49" s="8">
        <f t="shared" si="1"/>
        <v>6.6608193376741731E-2</v>
      </c>
      <c r="G49" s="7">
        <f t="shared" si="2"/>
        <v>29</v>
      </c>
      <c r="H49" s="8">
        <v>0.70101483216237315</v>
      </c>
      <c r="I49" s="8">
        <f t="shared" si="3"/>
        <v>0.35225992612449203</v>
      </c>
      <c r="J49" s="7">
        <f t="shared" si="4"/>
        <v>21</v>
      </c>
      <c r="K49" s="22">
        <f t="shared" si="5"/>
        <v>2.3463397278176923E-2</v>
      </c>
      <c r="L49" s="7">
        <f t="shared" si="6"/>
        <v>26</v>
      </c>
      <c r="M49" s="6">
        <f t="shared" si="7"/>
        <v>1</v>
      </c>
      <c r="N49" s="6">
        <f t="shared" si="8"/>
        <v>2.3463397278176923E-2</v>
      </c>
    </row>
    <row r="50" spans="1:26" x14ac:dyDescent="0.25">
      <c r="A50" s="7">
        <v>86</v>
      </c>
      <c r="B50" s="7" t="s">
        <v>88</v>
      </c>
      <c r="C50" s="8">
        <v>0.6119606772255598</v>
      </c>
      <c r="D50" s="8">
        <v>0.58022790267939639</v>
      </c>
      <c r="E50" s="8">
        <f t="shared" si="0"/>
        <v>5.4690190526216875E-2</v>
      </c>
      <c r="F50" s="8">
        <f t="shared" si="1"/>
        <v>5.4690190526216875E-2</v>
      </c>
      <c r="G50" s="7">
        <f t="shared" si="2"/>
        <v>27</v>
      </c>
      <c r="H50" s="8">
        <v>0.59704732957012596</v>
      </c>
      <c r="I50" s="8">
        <f t="shared" si="3"/>
        <v>0.41360110121836924</v>
      </c>
      <c r="J50" s="7">
        <f t="shared" si="4"/>
        <v>25</v>
      </c>
      <c r="K50" s="22">
        <f t="shared" si="5"/>
        <v>2.2619923027485726E-2</v>
      </c>
      <c r="L50" s="7">
        <f t="shared" si="6"/>
        <v>25</v>
      </c>
      <c r="M50" s="6">
        <f t="shared" si="7"/>
        <v>1</v>
      </c>
      <c r="N50" s="6">
        <f t="shared" si="8"/>
        <v>2.2619923027485726E-2</v>
      </c>
    </row>
    <row r="51" spans="1:26" x14ac:dyDescent="0.25">
      <c r="A51" s="14">
        <v>88</v>
      </c>
      <c r="B51" s="15" t="s">
        <v>89</v>
      </c>
      <c r="C51" s="8">
        <v>0.42339261285909713</v>
      </c>
      <c r="D51" s="8">
        <v>0.43880597014925371</v>
      </c>
      <c r="E51" s="16">
        <f t="shared" si="0"/>
        <v>-3.5125678178247993E-2</v>
      </c>
      <c r="F51" s="16">
        <f t="shared" si="1"/>
        <v>3.5125678178247993E-2</v>
      </c>
      <c r="G51" s="14">
        <f t="shared" si="2"/>
        <v>15</v>
      </c>
      <c r="H51" s="8">
        <v>0.43076374018558172</v>
      </c>
      <c r="I51" s="16">
        <f t="shared" si="3"/>
        <v>0.57325956191972949</v>
      </c>
      <c r="J51" s="14">
        <f t="shared" si="4"/>
        <v>31</v>
      </c>
      <c r="K51" s="23">
        <f t="shared" si="5"/>
        <v>2.0136130884595847E-2</v>
      </c>
      <c r="L51" s="14">
        <f t="shared" si="6"/>
        <v>22</v>
      </c>
      <c r="M51" s="6">
        <f t="shared" si="7"/>
        <v>-1</v>
      </c>
      <c r="N51" s="6">
        <f t="shared" si="8"/>
        <v>-2.0136130884595847E-2</v>
      </c>
    </row>
    <row r="52" spans="1:26" x14ac:dyDescent="0.25">
      <c r="A52" s="7">
        <v>91</v>
      </c>
      <c r="B52" s="7" t="s">
        <v>90</v>
      </c>
      <c r="C52" s="8">
        <v>0.4553191489361702</v>
      </c>
      <c r="D52" s="8">
        <v>0.43382873319179049</v>
      </c>
      <c r="E52" s="8">
        <f t="shared" si="0"/>
        <v>4.9536635312901353E-2</v>
      </c>
      <c r="F52" s="8">
        <f t="shared" si="1"/>
        <v>4.9536635312901353E-2</v>
      </c>
      <c r="G52" s="7">
        <f t="shared" si="2"/>
        <v>22</v>
      </c>
      <c r="H52" s="8">
        <v>0.44456252213956782</v>
      </c>
      <c r="I52" s="8">
        <f t="shared" si="3"/>
        <v>0.55546615086047568</v>
      </c>
      <c r="J52" s="7">
        <f t="shared" si="4"/>
        <v>30</v>
      </c>
      <c r="K52" s="22">
        <f t="shared" si="5"/>
        <v>2.751592414383643E-2</v>
      </c>
      <c r="L52" s="7">
        <f t="shared" si="6"/>
        <v>29</v>
      </c>
      <c r="M52" s="6">
        <f t="shared" si="7"/>
        <v>1</v>
      </c>
      <c r="N52" s="6">
        <f t="shared" si="8"/>
        <v>2.751592414383643E-2</v>
      </c>
    </row>
    <row r="53" spans="1:26" x14ac:dyDescent="0.25">
      <c r="A53" s="7">
        <v>94</v>
      </c>
      <c r="B53" s="7" t="s">
        <v>91</v>
      </c>
      <c r="C53" s="8">
        <v>0.25024000000000002</v>
      </c>
      <c r="D53" s="8">
        <v>0.24359390204346415</v>
      </c>
      <c r="E53" s="8">
        <f t="shared" si="0"/>
        <v>2.7283515312916222E-2</v>
      </c>
      <c r="F53" s="8">
        <f t="shared" si="1"/>
        <v>2.7283515312916222E-2</v>
      </c>
      <c r="G53" s="7">
        <f t="shared" si="2"/>
        <v>10</v>
      </c>
      <c r="H53" s="8">
        <v>0.24693943298969073</v>
      </c>
      <c r="I53" s="8">
        <f t="shared" si="3"/>
        <v>1</v>
      </c>
      <c r="J53" s="7">
        <f t="shared" si="4"/>
        <v>33</v>
      </c>
      <c r="K53" s="22">
        <f t="shared" si="5"/>
        <v>2.7283515312916222E-2</v>
      </c>
      <c r="L53" s="7">
        <f t="shared" si="6"/>
        <v>28</v>
      </c>
      <c r="M53" s="6">
        <f t="shared" si="7"/>
        <v>1</v>
      </c>
      <c r="N53" s="6">
        <f t="shared" si="8"/>
        <v>2.7283515312916222E-2</v>
      </c>
    </row>
    <row r="54" spans="1:26" x14ac:dyDescent="0.25">
      <c r="A54" s="7">
        <v>95</v>
      </c>
      <c r="B54" s="7" t="s">
        <v>92</v>
      </c>
      <c r="C54" s="8">
        <v>0.5230868582499193</v>
      </c>
      <c r="D54" s="8">
        <v>0.46569388388699162</v>
      </c>
      <c r="E54" s="8">
        <f t="shared" si="0"/>
        <v>0.12324184694866003</v>
      </c>
      <c r="F54" s="8">
        <f t="shared" si="1"/>
        <v>0.12324184694866003</v>
      </c>
      <c r="G54" s="7">
        <f t="shared" si="2"/>
        <v>33</v>
      </c>
      <c r="H54" s="8">
        <v>0.49382716049382713</v>
      </c>
      <c r="I54" s="8">
        <f>MIN($H$24:$H$56)/H54</f>
        <v>0.50005235180412377</v>
      </c>
      <c r="J54" s="7">
        <f t="shared" si="4"/>
        <v>26</v>
      </c>
      <c r="K54" s="22">
        <f t="shared" si="5"/>
        <v>6.1627375407361323E-2</v>
      </c>
      <c r="L54" s="7">
        <f t="shared" si="6"/>
        <v>32</v>
      </c>
      <c r="M54" s="6">
        <f t="shared" si="7"/>
        <v>1</v>
      </c>
      <c r="N54" s="6">
        <f t="shared" si="8"/>
        <v>6.1627375407361323E-2</v>
      </c>
    </row>
    <row r="55" spans="1:26" x14ac:dyDescent="0.25">
      <c r="A55" s="7">
        <v>97</v>
      </c>
      <c r="B55" s="7" t="s">
        <v>93</v>
      </c>
      <c r="C55" s="8">
        <v>0.47711340206185565</v>
      </c>
      <c r="D55" s="8">
        <v>0.44653061224489798</v>
      </c>
      <c r="E55" s="8">
        <f t="shared" si="0"/>
        <v>6.8489794379841207E-2</v>
      </c>
      <c r="F55" s="8">
        <f t="shared" si="1"/>
        <v>6.8489794379841207E-2</v>
      </c>
      <c r="G55" s="7">
        <f t="shared" si="2"/>
        <v>30</v>
      </c>
      <c r="H55" s="8">
        <v>0.46174358974358976</v>
      </c>
      <c r="I55" s="8">
        <f t="shared" si="3"/>
        <v>0.5347977502553275</v>
      </c>
      <c r="J55" s="7">
        <f>RANK(I55,$I$24:$I$56,1)</f>
        <v>28</v>
      </c>
      <c r="K55" s="22">
        <f t="shared" si="5"/>
        <v>3.6628187949789053E-2</v>
      </c>
      <c r="L55" s="7">
        <f t="shared" si="6"/>
        <v>30</v>
      </c>
      <c r="M55" s="6">
        <f t="shared" si="7"/>
        <v>1</v>
      </c>
      <c r="N55" s="6">
        <f t="shared" si="8"/>
        <v>3.6628187949789053E-2</v>
      </c>
    </row>
    <row r="56" spans="1:26" x14ac:dyDescent="0.25">
      <c r="A56" s="7">
        <v>99</v>
      </c>
      <c r="B56" s="7" t="s">
        <v>94</v>
      </c>
      <c r="C56" s="8">
        <v>0.49078057775046097</v>
      </c>
      <c r="D56" s="8">
        <v>0.4375</v>
      </c>
      <c r="E56" s="8">
        <f t="shared" si="0"/>
        <v>0.12178417771533935</v>
      </c>
      <c r="F56" s="8">
        <f t="shared" si="1"/>
        <v>0.12178417771533935</v>
      </c>
      <c r="G56" s="7">
        <f t="shared" si="2"/>
        <v>32</v>
      </c>
      <c r="H56" s="8">
        <v>0.46470034515218073</v>
      </c>
      <c r="I56" s="8">
        <f t="shared" si="3"/>
        <v>0.5313949851034061</v>
      </c>
      <c r="J56" s="7">
        <f t="shared" si="4"/>
        <v>27</v>
      </c>
      <c r="K56" s="22">
        <f t="shared" si="5"/>
        <v>6.4715501302873318E-2</v>
      </c>
      <c r="L56" s="7">
        <f t="shared" si="6"/>
        <v>33</v>
      </c>
      <c r="M56" s="6">
        <f t="shared" si="7"/>
        <v>1</v>
      </c>
      <c r="N56" s="6">
        <f t="shared" si="8"/>
        <v>6.4715501302873318E-2</v>
      </c>
    </row>
    <row r="57" spans="1:26" customFormat="1" ht="13.35" customHeight="1" x14ac:dyDescent="0.25">
      <c r="A57" s="31" t="s">
        <v>95</v>
      </c>
      <c r="B57" s="31"/>
      <c r="C57" s="31"/>
      <c r="D57" s="31"/>
      <c r="E57" s="31"/>
      <c r="F57" s="31"/>
      <c r="G57" s="31"/>
      <c r="H57" s="31"/>
      <c r="I57" s="31"/>
      <c r="J57" s="31"/>
      <c r="K57" s="31"/>
      <c r="L57" s="31"/>
      <c r="M57" s="31"/>
      <c r="N57" s="6"/>
      <c r="O57" s="6"/>
      <c r="P57" s="6"/>
      <c r="Q57" s="6"/>
      <c r="R57" s="6"/>
      <c r="S57" s="6"/>
      <c r="T57" s="6"/>
      <c r="U57" s="6"/>
      <c r="V57" s="6"/>
      <c r="W57" s="6"/>
      <c r="X57" s="6"/>
      <c r="Y57" s="6"/>
      <c r="Z57" s="6"/>
    </row>
    <row r="58" spans="1:26" customFormat="1" ht="13.35" customHeight="1" x14ac:dyDescent="0.25">
      <c r="A58" s="32" t="s">
        <v>96</v>
      </c>
      <c r="B58" s="32"/>
      <c r="C58" s="20">
        <f>AVERAGE(C24:C56)</f>
        <v>0.71509784759842021</v>
      </c>
      <c r="D58" s="20">
        <f>AVERAGE(D24:D56)</f>
        <v>0.68844856259597731</v>
      </c>
      <c r="E58" s="20">
        <f>AVERAGE(E24:E56)</f>
        <v>4.1718479943410991E-2</v>
      </c>
      <c r="F58" s="20">
        <f>AVERAGE(F24:F56)</f>
        <v>4.3847308923910873E-2</v>
      </c>
      <c r="G58" s="17" t="s">
        <v>97</v>
      </c>
      <c r="H58" s="20">
        <f>AVERAGE(H24:H56)</f>
        <v>0.70213388774345897</v>
      </c>
      <c r="I58" s="20">
        <f>AVERAGE(I24:I56)</f>
        <v>0.38731917370734464</v>
      </c>
      <c r="J58" s="17" t="s">
        <v>97</v>
      </c>
      <c r="K58" s="20">
        <f>AVERAGE(K24:K56)</f>
        <v>1.8095747711887045E-2</v>
      </c>
      <c r="L58" s="17" t="s">
        <v>97</v>
      </c>
      <c r="M58" s="20">
        <f>AVERAGE(M24:M56)</f>
        <v>0.93939393939393945</v>
      </c>
      <c r="N58" s="6"/>
      <c r="O58" s="6"/>
      <c r="P58" s="6"/>
      <c r="Q58" s="6"/>
      <c r="R58" s="6"/>
      <c r="S58" s="6"/>
      <c r="T58" s="6"/>
      <c r="U58" s="6"/>
      <c r="V58" s="6"/>
      <c r="W58" s="6"/>
      <c r="X58" s="6"/>
      <c r="Y58" s="6"/>
      <c r="Z58" s="6"/>
    </row>
    <row r="59" spans="1:26" customFormat="1" ht="13.35" customHeight="1" x14ac:dyDescent="0.25">
      <c r="A59" s="32" t="s">
        <v>98</v>
      </c>
      <c r="B59" s="32"/>
      <c r="C59" s="20">
        <f>_xlfn.STDEV.S(C24:C56)</f>
        <v>0.18328436788849217</v>
      </c>
      <c r="D59" s="20">
        <f>_xlfn.STDEV.S(D24:D56)</f>
        <v>0.18373024098987598</v>
      </c>
      <c r="E59" s="20">
        <f>_xlfn.STDEV.S(E24:E56)</f>
        <v>3.1997439614722331E-2</v>
      </c>
      <c r="F59" s="20">
        <f>_xlfn.STDEV.S(F24:F56)</f>
        <v>2.8913472105948468E-2</v>
      </c>
      <c r="G59" s="17" t="s">
        <v>97</v>
      </c>
      <c r="H59" s="20">
        <f>_xlfn.STDEV.S(H24:H56)</f>
        <v>0.18339789840789114</v>
      </c>
      <c r="I59" s="20">
        <f>_xlfn.STDEV.S(I24:I56)</f>
        <v>0.15188790986702982</v>
      </c>
      <c r="J59" s="17" t="s">
        <v>97</v>
      </c>
      <c r="K59" s="20">
        <f>_xlfn.STDEV.S(K24:K56)</f>
        <v>1.5039730138993977E-2</v>
      </c>
      <c r="L59" s="17" t="s">
        <v>97</v>
      </c>
      <c r="M59" s="20">
        <f>_xlfn.STDEV.S(M24:M56)</f>
        <v>0.3481553119113957</v>
      </c>
      <c r="N59" s="6"/>
      <c r="O59" s="6"/>
      <c r="P59" s="6"/>
      <c r="Q59" s="6"/>
      <c r="R59" s="6"/>
      <c r="S59" s="6"/>
      <c r="T59" s="6"/>
      <c r="U59" s="6"/>
      <c r="V59" s="6"/>
      <c r="W59" s="6"/>
      <c r="X59" s="6"/>
      <c r="Y59" s="6"/>
      <c r="Z59" s="6"/>
    </row>
    <row r="60" spans="1:26" customFormat="1" ht="13.35" customHeight="1" x14ac:dyDescent="0.25">
      <c r="A60" s="32" t="s">
        <v>99</v>
      </c>
      <c r="B60" s="32"/>
      <c r="C60" s="20">
        <f>_xlfn.VAR.S(C24:C56)</f>
        <v>3.3593159512284143E-2</v>
      </c>
      <c r="D60" s="20">
        <f>_xlfn.VAR.S(D24:D56)</f>
        <v>3.3756801454197904E-2</v>
      </c>
      <c r="E60" s="20">
        <f>_xlfn.VAR.S(E24:E56)</f>
        <v>1.0238361418978021E-3</v>
      </c>
      <c r="F60" s="20">
        <f>_xlfn.VAR.S(F24:F56)</f>
        <v>8.3598886922146018E-4</v>
      </c>
      <c r="G60" s="17" t="s">
        <v>97</v>
      </c>
      <c r="H60" s="20">
        <f>_xlfn.VAR.S(H24:H56)</f>
        <v>3.3634789140431165E-2</v>
      </c>
      <c r="I60" s="20">
        <f>_xlfn.VAR.S(I24:I56)</f>
        <v>2.3069937163774978E-2</v>
      </c>
      <c r="J60" s="17" t="s">
        <v>97</v>
      </c>
      <c r="K60" s="20">
        <f>_xlfn.VAR.S(K24:K56)</f>
        <v>2.2619348265376382E-4</v>
      </c>
      <c r="L60" s="17" t="s">
        <v>97</v>
      </c>
      <c r="M60" s="20">
        <f>_xlfn.VAR.S(M24:M56)</f>
        <v>0.12121212121212122</v>
      </c>
      <c r="N60" s="6"/>
      <c r="O60" s="6"/>
      <c r="P60" s="6"/>
      <c r="Q60" s="6"/>
      <c r="R60" s="6"/>
      <c r="S60" s="6"/>
      <c r="T60" s="6"/>
      <c r="U60" s="6"/>
      <c r="V60" s="6"/>
      <c r="W60" s="6"/>
      <c r="X60" s="6"/>
      <c r="Y60" s="6"/>
      <c r="Z60" s="6"/>
    </row>
    <row r="61" spans="1:26" customFormat="1" ht="13.35" customHeight="1" x14ac:dyDescent="0.25">
      <c r="A61" s="32" t="s">
        <v>100</v>
      </c>
      <c r="B61" s="32"/>
      <c r="C61" s="20">
        <f>MAX(C24:C56)</f>
        <v>0.96377551020408159</v>
      </c>
      <c r="D61" s="20">
        <f>MAX(D24:D56)</f>
        <v>0.95718390804597697</v>
      </c>
      <c r="E61" s="20">
        <f>MAX(E24:E56)</f>
        <v>0.12324184694866003</v>
      </c>
      <c r="F61" s="20">
        <f>MAX(F24:F56)</f>
        <v>0.12324184694866003</v>
      </c>
      <c r="G61" s="17" t="s">
        <v>97</v>
      </c>
      <c r="H61" s="20">
        <f>MAX(H24:H56)</f>
        <v>0.96067567567567569</v>
      </c>
      <c r="I61" s="20">
        <f>MAX(I24:I56)</f>
        <v>1</v>
      </c>
      <c r="J61" s="17" t="s">
        <v>97</v>
      </c>
      <c r="K61" s="20">
        <f>MAX(K24:K56)</f>
        <v>6.4715501302873318E-2</v>
      </c>
      <c r="L61" s="17" t="s">
        <v>97</v>
      </c>
      <c r="M61" s="20">
        <f>MAX(M24:M56)</f>
        <v>1</v>
      </c>
      <c r="N61" s="6"/>
      <c r="O61" s="6"/>
      <c r="P61" s="6"/>
      <c r="Q61" s="6"/>
      <c r="R61" s="6"/>
      <c r="S61" s="6"/>
      <c r="T61" s="6"/>
      <c r="U61" s="6"/>
      <c r="V61" s="6"/>
      <c r="W61" s="6"/>
      <c r="X61" s="6"/>
      <c r="Y61" s="6"/>
      <c r="Z61" s="6"/>
    </row>
    <row r="62" spans="1:26" customFormat="1" ht="13.35" customHeight="1" x14ac:dyDescent="0.25">
      <c r="A62" s="32" t="s">
        <v>101</v>
      </c>
      <c r="B62" s="32"/>
      <c r="C62" s="20">
        <f>MIN(C24:C56)</f>
        <v>0.25024000000000002</v>
      </c>
      <c r="D62" s="20">
        <f>MIN(D24:D56)</f>
        <v>0.24359390204346415</v>
      </c>
      <c r="E62" s="20">
        <f>MIN(E24:E56)</f>
        <v>-3.5125678178247993E-2</v>
      </c>
      <c r="F62" s="20">
        <f>MIN(F24:F56)</f>
        <v>5.7036351779083576E-3</v>
      </c>
      <c r="G62" s="17" t="s">
        <v>97</v>
      </c>
      <c r="H62" s="20">
        <f>MIN(H24:H56)</f>
        <v>0.24693943298969073</v>
      </c>
      <c r="I62" s="20">
        <f>MIN(I24:I56)</f>
        <v>0.25704765847850775</v>
      </c>
      <c r="J62" s="17" t="s">
        <v>97</v>
      </c>
      <c r="K62" s="20">
        <f>MIN(K24:K56)</f>
        <v>1.7701466626424769E-3</v>
      </c>
      <c r="L62" s="17" t="s">
        <v>97</v>
      </c>
      <c r="M62" s="20">
        <f>MIN(M24:M56)</f>
        <v>-1</v>
      </c>
      <c r="N62" s="6"/>
      <c r="O62" s="6"/>
      <c r="P62" s="6"/>
      <c r="Q62" s="6"/>
      <c r="R62" s="6"/>
      <c r="S62" s="6"/>
      <c r="T62" s="6"/>
      <c r="U62" s="6"/>
      <c r="V62" s="6"/>
      <c r="W62" s="6"/>
      <c r="X62" s="6"/>
      <c r="Y62" s="6"/>
      <c r="Z62" s="6"/>
    </row>
    <row r="63" spans="1:26" ht="18.75" x14ac:dyDescent="0.25">
      <c r="A63" s="26" t="s">
        <v>102</v>
      </c>
      <c r="B63" s="26"/>
      <c r="C63" s="26"/>
      <c r="D63" s="26"/>
      <c r="E63" s="26"/>
      <c r="F63" s="26"/>
      <c r="G63" s="26"/>
      <c r="H63" s="26"/>
      <c r="I63" s="26"/>
      <c r="J63" s="26"/>
      <c r="K63" s="26"/>
      <c r="L63" s="26"/>
      <c r="M63" s="26"/>
    </row>
    <row r="64" spans="1:26" ht="43.7" customHeight="1" x14ac:dyDescent="0.25">
      <c r="A64" s="27"/>
      <c r="B64" s="27"/>
      <c r="C64" s="27"/>
      <c r="D64" s="27"/>
      <c r="E64" s="27"/>
      <c r="F64" s="27"/>
      <c r="G64" s="27"/>
      <c r="H64" s="27"/>
      <c r="I64" s="27"/>
      <c r="J64" s="27"/>
      <c r="K64" s="27"/>
      <c r="L64" s="27"/>
      <c r="M64" s="27"/>
    </row>
  </sheetData>
  <mergeCells count="20">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 ref="B18:M18"/>
    <mergeCell ref="A14:M14"/>
    <mergeCell ref="B15:F15"/>
    <mergeCell ref="H15:M15"/>
    <mergeCell ref="B16:M16"/>
    <mergeCell ref="B17:M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8B306-302D-471D-9F95-834140EE3D72}">
  <dimension ref="A14:Z64"/>
  <sheetViews>
    <sheetView zoomScale="80" zoomScaleNormal="80" workbookViewId="0"/>
  </sheetViews>
  <sheetFormatPr baseColWidth="10" defaultColWidth="10.625" defaultRowHeight="15" x14ac:dyDescent="0.25"/>
  <cols>
    <col min="1" max="1" width="16.125" style="9" customWidth="1"/>
    <col min="2" max="12" width="13.375" style="9" customWidth="1"/>
    <col min="13" max="14" width="10.625" style="1"/>
    <col min="15" max="15" width="10.625" style="1" customWidth="1"/>
    <col min="16" max="16384" width="10.625" style="1"/>
  </cols>
  <sheetData>
    <row r="14" spans="1:13" ht="18.75" x14ac:dyDescent="0.25">
      <c r="A14" s="26" t="s">
        <v>35</v>
      </c>
      <c r="B14" s="26"/>
      <c r="C14" s="26"/>
      <c r="D14" s="26"/>
      <c r="E14" s="26"/>
      <c r="F14" s="26"/>
      <c r="G14" s="26"/>
      <c r="H14" s="26"/>
      <c r="I14" s="26"/>
      <c r="J14" s="26"/>
      <c r="K14" s="26"/>
      <c r="L14" s="26"/>
      <c r="M14" s="26"/>
    </row>
    <row r="15" spans="1:13" s="3" customFormat="1" ht="44.1" customHeight="1" x14ac:dyDescent="0.25">
      <c r="A15" s="2" t="s">
        <v>1</v>
      </c>
      <c r="B15" s="25" t="s">
        <v>9</v>
      </c>
      <c r="C15" s="25"/>
      <c r="D15" s="25"/>
      <c r="E15" s="25"/>
      <c r="F15" s="25"/>
      <c r="G15" s="2" t="s">
        <v>3</v>
      </c>
      <c r="H15" s="25" t="s">
        <v>36</v>
      </c>
      <c r="I15" s="25"/>
      <c r="J15" s="25"/>
      <c r="K15" s="25"/>
      <c r="L15" s="25"/>
      <c r="M15" s="25"/>
    </row>
    <row r="16" spans="1:13" s="3" customFormat="1" ht="44.1" customHeight="1" x14ac:dyDescent="0.25">
      <c r="A16" s="2" t="s">
        <v>5</v>
      </c>
      <c r="B16" s="25" t="s">
        <v>16</v>
      </c>
      <c r="C16" s="25"/>
      <c r="D16" s="25"/>
      <c r="E16" s="25"/>
      <c r="F16" s="25"/>
      <c r="G16" s="25"/>
      <c r="H16" s="25"/>
      <c r="I16" s="25"/>
      <c r="J16" s="25"/>
      <c r="K16" s="25"/>
      <c r="L16" s="25"/>
      <c r="M16" s="25"/>
    </row>
    <row r="17" spans="1:14" s="3" customFormat="1" ht="44.1" customHeight="1" x14ac:dyDescent="0.25">
      <c r="A17" s="2" t="s">
        <v>37</v>
      </c>
      <c r="B17" s="25" t="s">
        <v>103</v>
      </c>
      <c r="C17" s="25"/>
      <c r="D17" s="25"/>
      <c r="E17" s="25"/>
      <c r="F17" s="25"/>
      <c r="G17" s="25"/>
      <c r="H17" s="25"/>
      <c r="I17" s="25"/>
      <c r="J17" s="25"/>
      <c r="K17" s="25"/>
      <c r="L17" s="25"/>
      <c r="M17" s="25"/>
    </row>
    <row r="18" spans="1:14" s="3" customFormat="1" ht="44.1" customHeight="1" x14ac:dyDescent="0.25">
      <c r="A18" s="2" t="s">
        <v>39</v>
      </c>
      <c r="B18" s="25" t="s">
        <v>134</v>
      </c>
      <c r="C18" s="25"/>
      <c r="D18" s="25"/>
      <c r="E18" s="25"/>
      <c r="F18" s="25"/>
      <c r="G18" s="25"/>
      <c r="H18" s="25"/>
      <c r="I18" s="25"/>
      <c r="J18" s="25"/>
      <c r="K18" s="25"/>
      <c r="L18" s="25"/>
      <c r="M18" s="25"/>
    </row>
    <row r="19" spans="1:14" s="3" customFormat="1" ht="44.1" customHeight="1" x14ac:dyDescent="0.25">
      <c r="A19" s="2" t="s">
        <v>41</v>
      </c>
      <c r="B19" s="25"/>
      <c r="C19" s="25"/>
      <c r="D19" s="25"/>
      <c r="E19" s="25"/>
      <c r="F19" s="25"/>
      <c r="G19" s="25"/>
      <c r="H19" s="25"/>
      <c r="I19" s="25"/>
      <c r="J19" s="25"/>
      <c r="K19" s="25"/>
      <c r="L19" s="25"/>
      <c r="M19" s="25"/>
    </row>
    <row r="20" spans="1:14" s="3" customFormat="1" ht="44.1" customHeight="1" x14ac:dyDescent="0.25">
      <c r="A20" s="2" t="s">
        <v>42</v>
      </c>
      <c r="B20" s="25" t="s">
        <v>128</v>
      </c>
      <c r="C20" s="25"/>
      <c r="D20" s="25"/>
      <c r="E20" s="25"/>
      <c r="F20" s="25"/>
      <c r="G20" s="25"/>
      <c r="H20" s="25"/>
      <c r="I20" s="25"/>
      <c r="J20" s="25"/>
      <c r="K20" s="25"/>
      <c r="L20" s="25"/>
      <c r="M20" s="25"/>
    </row>
    <row r="21" spans="1:14" s="3" customFormat="1" ht="43.7" customHeight="1" x14ac:dyDescent="0.25">
      <c r="A21" s="18" t="s">
        <v>43</v>
      </c>
      <c r="B21" s="25" t="s">
        <v>44</v>
      </c>
      <c r="C21" s="25"/>
      <c r="D21" s="25"/>
      <c r="E21" s="19" t="s">
        <v>45</v>
      </c>
      <c r="F21" s="28" t="s">
        <v>104</v>
      </c>
      <c r="G21" s="29"/>
      <c r="H21" s="29"/>
      <c r="I21" s="30"/>
      <c r="J21" s="2" t="s">
        <v>47</v>
      </c>
      <c r="K21" s="25" t="s">
        <v>13</v>
      </c>
      <c r="L21" s="25"/>
      <c r="M21" s="25"/>
    </row>
    <row r="22" spans="1:14" ht="18.75" x14ac:dyDescent="0.25">
      <c r="A22" s="33" t="s">
        <v>48</v>
      </c>
      <c r="B22" s="34"/>
      <c r="C22" s="34"/>
      <c r="D22" s="34"/>
      <c r="E22" s="34"/>
      <c r="F22" s="34"/>
      <c r="G22" s="34"/>
      <c r="H22" s="34"/>
      <c r="I22" s="34"/>
      <c r="J22" s="34"/>
      <c r="K22" s="34"/>
      <c r="L22" s="34"/>
      <c r="M22" s="35"/>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c r="M23" s="2" t="s">
        <v>61</v>
      </c>
    </row>
    <row r="24" spans="1:14" x14ac:dyDescent="0.25">
      <c r="A24" s="7">
        <v>5</v>
      </c>
      <c r="B24" s="7" t="s">
        <v>62</v>
      </c>
      <c r="C24" s="8">
        <v>0.99869500372856079</v>
      </c>
      <c r="D24" s="8">
        <v>0.99876593994241059</v>
      </c>
      <c r="E24" s="24">
        <f>(C24-D24)/D24</f>
        <v>-7.10238615604802E-5</v>
      </c>
      <c r="F24" s="8">
        <f>ABS(E24)</f>
        <v>7.10238615604802E-5</v>
      </c>
      <c r="G24" s="7">
        <f>RANK(F24,$F$24:$F$56,1)</f>
        <v>1</v>
      </c>
      <c r="H24" s="8">
        <v>0.99872873068648538</v>
      </c>
      <c r="I24" s="8">
        <f>MIN($H$24:$H$56)/H24</f>
        <v>0.56645591972258547</v>
      </c>
      <c r="J24" s="7">
        <f>RANK(I24,$I$24:$I$56,1)</f>
        <v>2</v>
      </c>
      <c r="K24" s="22">
        <f>I24*F24</f>
        <v>4.0231886822491393E-5</v>
      </c>
      <c r="L24" s="7">
        <f>RANK(K24,$K$24:$K$56,1)</f>
        <v>1</v>
      </c>
      <c r="M24" s="6">
        <f>IF(E24&gt;0,1,-1)</f>
        <v>-1</v>
      </c>
      <c r="N24" s="6">
        <f>K24*M24</f>
        <v>-4.0231886822491393E-5</v>
      </c>
    </row>
    <row r="25" spans="1:14" x14ac:dyDescent="0.25">
      <c r="A25" s="7">
        <v>8</v>
      </c>
      <c r="B25" s="7" t="s">
        <v>63</v>
      </c>
      <c r="C25" s="8">
        <v>0.99437766576192321</v>
      </c>
      <c r="D25" s="8">
        <v>0.99105901053049872</v>
      </c>
      <c r="E25" s="8">
        <f t="shared" ref="E25:E56" si="0">(C25-D25)/D25</f>
        <v>3.348594983913288E-3</v>
      </c>
      <c r="F25" s="8">
        <f t="shared" ref="F25:F56" si="1">ABS(E25)</f>
        <v>3.348594983913288E-3</v>
      </c>
      <c r="G25" s="7">
        <f t="shared" ref="G25:G56" si="2">RANK(F25,$F$24:$F$56,1)</f>
        <v>20</v>
      </c>
      <c r="H25" s="8">
        <v>0.9927386910018644</v>
      </c>
      <c r="I25" s="8">
        <f t="shared" ref="I25:I56" si="3">MIN($H$24:$H$56)/H25</f>
        <v>0.56987383167613537</v>
      </c>
      <c r="J25" s="7">
        <f t="shared" ref="J25:J56" si="4">RANK(I25,$I$24:$I$56,1)</f>
        <v>15</v>
      </c>
      <c r="K25" s="22">
        <f t="shared" ref="K25:K56" si="5">I25*F25</f>
        <v>1.9082766542141522E-3</v>
      </c>
      <c r="L25" s="7">
        <f t="shared" ref="L25:L56" si="6">RANK(K25,$K$24:$K$56,1)</f>
        <v>20</v>
      </c>
      <c r="M25" s="6">
        <f t="shared" ref="M25:M56" si="7">IF(E25&gt;0,1,-1)</f>
        <v>1</v>
      </c>
      <c r="N25" s="6">
        <f t="shared" ref="N25:N56" si="8">K25*M25</f>
        <v>1.9082766542141522E-3</v>
      </c>
    </row>
    <row r="26" spans="1:14" x14ac:dyDescent="0.25">
      <c r="A26" s="7">
        <v>11</v>
      </c>
      <c r="B26" s="7" t="s">
        <v>64</v>
      </c>
      <c r="C26" s="8">
        <v>0.99744897959183676</v>
      </c>
      <c r="D26" s="8">
        <v>0.99655172413793103</v>
      </c>
      <c r="E26" s="8">
        <f t="shared" si="0"/>
        <v>9.0036014405765503E-4</v>
      </c>
      <c r="F26" s="8">
        <f t="shared" si="1"/>
        <v>9.0036014405765503E-4</v>
      </c>
      <c r="G26" s="7">
        <f t="shared" si="2"/>
        <v>5</v>
      </c>
      <c r="H26" s="8">
        <v>0.99702702702702706</v>
      </c>
      <c r="I26" s="8">
        <f t="shared" si="3"/>
        <v>0.56742273414725364</v>
      </c>
      <c r="J26" s="7">
        <f t="shared" si="4"/>
        <v>7</v>
      </c>
      <c r="K26" s="22">
        <f t="shared" si="5"/>
        <v>5.1088481465840982E-4</v>
      </c>
      <c r="L26" s="7">
        <f t="shared" si="6"/>
        <v>5</v>
      </c>
      <c r="M26" s="6">
        <f t="shared" si="7"/>
        <v>1</v>
      </c>
      <c r="N26" s="6">
        <f t="shared" si="8"/>
        <v>5.1088481465840982E-4</v>
      </c>
    </row>
    <row r="27" spans="1:14" x14ac:dyDescent="0.25">
      <c r="A27" s="7">
        <v>13</v>
      </c>
      <c r="B27" s="7" t="s">
        <v>65</v>
      </c>
      <c r="C27" s="8">
        <v>0.98730094738963914</v>
      </c>
      <c r="D27" s="8">
        <v>0.98248115705846406</v>
      </c>
      <c r="E27" s="8">
        <f t="shared" si="0"/>
        <v>4.9057330988468706E-3</v>
      </c>
      <c r="F27" s="8">
        <f t="shared" si="1"/>
        <v>4.9057330988468706E-3</v>
      </c>
      <c r="G27" s="7">
        <f t="shared" si="2"/>
        <v>22</v>
      </c>
      <c r="H27" s="8">
        <v>0.98490374873353592</v>
      </c>
      <c r="I27" s="8">
        <f t="shared" si="3"/>
        <v>0.57440719707062693</v>
      </c>
      <c r="J27" s="7">
        <f t="shared" si="4"/>
        <v>19</v>
      </c>
      <c r="K27" s="22">
        <f t="shared" si="5"/>
        <v>2.8178883988852319E-3</v>
      </c>
      <c r="L27" s="7">
        <f t="shared" si="6"/>
        <v>22</v>
      </c>
      <c r="M27" s="6">
        <f t="shared" si="7"/>
        <v>1</v>
      </c>
      <c r="N27" s="6">
        <f t="shared" si="8"/>
        <v>2.8178883988852319E-3</v>
      </c>
    </row>
    <row r="28" spans="1:14" x14ac:dyDescent="0.25">
      <c r="A28" s="7">
        <v>15</v>
      </c>
      <c r="B28" s="7" t="s">
        <v>66</v>
      </c>
      <c r="C28" s="8">
        <v>0.99635369188696443</v>
      </c>
      <c r="D28" s="8">
        <v>0.99404607817758217</v>
      </c>
      <c r="E28" s="8">
        <f t="shared" si="0"/>
        <v>2.3214353539957487E-3</v>
      </c>
      <c r="F28" s="8">
        <f t="shared" si="1"/>
        <v>2.3214353539957487E-3</v>
      </c>
      <c r="G28" s="7">
        <f t="shared" si="2"/>
        <v>18</v>
      </c>
      <c r="H28" s="8">
        <v>0.99527330020603566</v>
      </c>
      <c r="I28" s="8">
        <f t="shared" si="3"/>
        <v>0.56842256451295148</v>
      </c>
      <c r="J28" s="7">
        <f t="shared" si="4"/>
        <v>11</v>
      </c>
      <c r="K28" s="22">
        <f t="shared" si="5"/>
        <v>1.3195562372692949E-3</v>
      </c>
      <c r="L28" s="7">
        <f t="shared" si="6"/>
        <v>17</v>
      </c>
      <c r="M28" s="6">
        <f t="shared" si="7"/>
        <v>1</v>
      </c>
      <c r="N28" s="6">
        <f t="shared" si="8"/>
        <v>1.3195562372692949E-3</v>
      </c>
    </row>
    <row r="29" spans="1:14" x14ac:dyDescent="0.25">
      <c r="A29" s="7">
        <v>17</v>
      </c>
      <c r="B29" s="7" t="s">
        <v>67</v>
      </c>
      <c r="C29" s="8">
        <v>0.99792592592592588</v>
      </c>
      <c r="D29" s="8">
        <v>0.9960604070912672</v>
      </c>
      <c r="E29" s="8">
        <f t="shared" si="0"/>
        <v>1.8728972875314298E-3</v>
      </c>
      <c r="F29" s="8">
        <f t="shared" si="1"/>
        <v>1.8728972875314298E-3</v>
      </c>
      <c r="G29" s="7">
        <f t="shared" si="2"/>
        <v>14</v>
      </c>
      <c r="H29" s="8">
        <v>0.99704095935212589</v>
      </c>
      <c r="I29" s="8">
        <f t="shared" si="3"/>
        <v>0.56741480516707843</v>
      </c>
      <c r="J29" s="7">
        <f t="shared" si="4"/>
        <v>6</v>
      </c>
      <c r="K29" s="22">
        <f t="shared" si="5"/>
        <v>1.0627096495025958E-3</v>
      </c>
      <c r="L29" s="7">
        <f t="shared" si="6"/>
        <v>14</v>
      </c>
      <c r="M29" s="6">
        <f t="shared" si="7"/>
        <v>1</v>
      </c>
      <c r="N29" s="6">
        <f t="shared" si="8"/>
        <v>1.0627096495025958E-3</v>
      </c>
    </row>
    <row r="30" spans="1:14" x14ac:dyDescent="0.25">
      <c r="A30" s="7">
        <v>18</v>
      </c>
      <c r="B30" s="7" t="s">
        <v>68</v>
      </c>
      <c r="C30" s="8">
        <v>0.96524784482758619</v>
      </c>
      <c r="D30" s="8">
        <v>0.95659875996457044</v>
      </c>
      <c r="E30" s="8">
        <f t="shared" si="0"/>
        <v>9.0414970466155316E-3</v>
      </c>
      <c r="F30" s="8">
        <f t="shared" si="1"/>
        <v>9.0414970466155316E-3</v>
      </c>
      <c r="G30" s="7">
        <f t="shared" si="2"/>
        <v>27</v>
      </c>
      <c r="H30" s="8">
        <v>0.96112128468798419</v>
      </c>
      <c r="I30" s="8">
        <f t="shared" si="3"/>
        <v>0.58862061501222751</v>
      </c>
      <c r="J30" s="7">
        <f t="shared" si="4"/>
        <v>24</v>
      </c>
      <c r="K30" s="22">
        <f t="shared" si="5"/>
        <v>5.3220115522100726E-3</v>
      </c>
      <c r="L30" s="7">
        <f t="shared" si="6"/>
        <v>27</v>
      </c>
      <c r="M30" s="6">
        <f t="shared" si="7"/>
        <v>1</v>
      </c>
      <c r="N30" s="6">
        <f t="shared" si="8"/>
        <v>5.3220115522100726E-3</v>
      </c>
    </row>
    <row r="31" spans="1:14" x14ac:dyDescent="0.25">
      <c r="A31" s="7">
        <v>19</v>
      </c>
      <c r="B31" s="7" t="s">
        <v>69</v>
      </c>
      <c r="C31" s="8">
        <v>0.97522049559008817</v>
      </c>
      <c r="D31" s="8">
        <v>0.97014585232452144</v>
      </c>
      <c r="E31" s="8">
        <f t="shared" si="0"/>
        <v>5.2308044748195417E-3</v>
      </c>
      <c r="F31" s="8">
        <f t="shared" si="1"/>
        <v>5.2308044748195417E-3</v>
      </c>
      <c r="G31" s="7">
        <f t="shared" si="2"/>
        <v>24</v>
      </c>
      <c r="H31" s="8">
        <v>0.97278688524590162</v>
      </c>
      <c r="I31" s="8">
        <f t="shared" si="3"/>
        <v>0.58156191276301639</v>
      </c>
      <c r="J31" s="7">
        <f t="shared" si="4"/>
        <v>21</v>
      </c>
      <c r="K31" s="22">
        <f t="shared" si="5"/>
        <v>3.042036655665398E-3</v>
      </c>
      <c r="L31" s="7">
        <f t="shared" si="6"/>
        <v>24</v>
      </c>
      <c r="M31" s="6">
        <f t="shared" si="7"/>
        <v>1</v>
      </c>
      <c r="N31" s="6">
        <f t="shared" si="8"/>
        <v>3.042036655665398E-3</v>
      </c>
    </row>
    <row r="32" spans="1:14" x14ac:dyDescent="0.25">
      <c r="A32" s="7">
        <v>20</v>
      </c>
      <c r="B32" s="7" t="s">
        <v>70</v>
      </c>
      <c r="C32" s="8">
        <v>0.97424169475204625</v>
      </c>
      <c r="D32" s="8">
        <v>0.96902323257556833</v>
      </c>
      <c r="E32" s="8">
        <f t="shared" si="0"/>
        <v>5.385280766290571E-3</v>
      </c>
      <c r="F32" s="8">
        <f t="shared" si="1"/>
        <v>5.385280766290571E-3</v>
      </c>
      <c r="G32" s="7">
        <f t="shared" si="2"/>
        <v>25</v>
      </c>
      <c r="H32" s="8">
        <v>0.97168076498712763</v>
      </c>
      <c r="I32" s="8">
        <f t="shared" si="3"/>
        <v>0.58222393823127494</v>
      </c>
      <c r="J32" s="7">
        <f t="shared" si="4"/>
        <v>22</v>
      </c>
      <c r="K32" s="22">
        <f t="shared" si="5"/>
        <v>3.1354393762308345E-3</v>
      </c>
      <c r="L32" s="7">
        <f t="shared" si="6"/>
        <v>25</v>
      </c>
      <c r="M32" s="6">
        <f t="shared" si="7"/>
        <v>1</v>
      </c>
      <c r="N32" s="6">
        <f t="shared" si="8"/>
        <v>3.1354393762308345E-3</v>
      </c>
    </row>
    <row r="33" spans="1:14" x14ac:dyDescent="0.25">
      <c r="A33" s="7">
        <v>23</v>
      </c>
      <c r="B33" s="7" t="s">
        <v>71</v>
      </c>
      <c r="C33" s="8">
        <v>0.99872805901806161</v>
      </c>
      <c r="D33" s="8">
        <v>0.99697386519944975</v>
      </c>
      <c r="E33" s="8">
        <f t="shared" si="0"/>
        <v>1.7595183583482648E-3</v>
      </c>
      <c r="F33" s="8">
        <f t="shared" si="1"/>
        <v>1.7595183583482648E-3</v>
      </c>
      <c r="G33" s="7">
        <f t="shared" si="2"/>
        <v>11</v>
      </c>
      <c r="H33" s="8">
        <v>0.99788527623579171</v>
      </c>
      <c r="I33" s="8">
        <f t="shared" si="3"/>
        <v>0.56693471200260992</v>
      </c>
      <c r="J33" s="7">
        <f t="shared" si="4"/>
        <v>3</v>
      </c>
      <c r="K33" s="22">
        <f t="shared" si="5"/>
        <v>9.975320337534785E-4</v>
      </c>
      <c r="L33" s="7">
        <f t="shared" si="6"/>
        <v>11</v>
      </c>
      <c r="M33" s="6">
        <f t="shared" si="7"/>
        <v>1</v>
      </c>
      <c r="N33" s="6">
        <f t="shared" si="8"/>
        <v>9.975320337534785E-4</v>
      </c>
    </row>
    <row r="34" spans="1:14" x14ac:dyDescent="0.25">
      <c r="A34" s="7">
        <v>25</v>
      </c>
      <c r="B34" s="7" t="s">
        <v>72</v>
      </c>
      <c r="C34" s="8">
        <v>0.99761289039188383</v>
      </c>
      <c r="D34" s="8">
        <v>0.99683811129848232</v>
      </c>
      <c r="E34" s="8">
        <f t="shared" si="0"/>
        <v>7.772366291175244E-4</v>
      </c>
      <c r="F34" s="8">
        <f t="shared" si="1"/>
        <v>7.772366291175244E-4</v>
      </c>
      <c r="G34" s="7">
        <f t="shared" si="2"/>
        <v>4</v>
      </c>
      <c r="H34" s="8">
        <v>0.99723672090881177</v>
      </c>
      <c r="I34" s="8">
        <f t="shared" si="3"/>
        <v>0.5673034193714922</v>
      </c>
      <c r="J34" s="7">
        <f t="shared" si="4"/>
        <v>5</v>
      </c>
      <c r="K34" s="22">
        <f t="shared" si="5"/>
        <v>4.4092899735914389E-4</v>
      </c>
      <c r="L34" s="7">
        <f t="shared" si="6"/>
        <v>4</v>
      </c>
      <c r="M34" s="6">
        <f t="shared" si="7"/>
        <v>1</v>
      </c>
      <c r="N34" s="6">
        <f t="shared" si="8"/>
        <v>4.4092899735914389E-4</v>
      </c>
    </row>
    <row r="35" spans="1:14" x14ac:dyDescent="0.25">
      <c r="A35" s="7">
        <v>27</v>
      </c>
      <c r="B35" s="7" t="s">
        <v>73</v>
      </c>
      <c r="C35" s="8">
        <v>0.90841399851079674</v>
      </c>
      <c r="D35" s="8">
        <v>0.89108335753703161</v>
      </c>
      <c r="E35" s="8">
        <f t="shared" si="0"/>
        <v>1.9448955955890922E-2</v>
      </c>
      <c r="F35" s="8">
        <f t="shared" si="1"/>
        <v>1.9448955955890922E-2</v>
      </c>
      <c r="G35" s="7">
        <f t="shared" si="2"/>
        <v>30</v>
      </c>
      <c r="H35" s="8">
        <v>0.90042826552462529</v>
      </c>
      <c r="I35" s="8">
        <f t="shared" si="3"/>
        <v>0.62829636002681821</v>
      </c>
      <c r="J35" s="7">
        <f t="shared" si="4"/>
        <v>29</v>
      </c>
      <c r="K35" s="22">
        <f t="shared" si="5"/>
        <v>1.2219708233408174E-2</v>
      </c>
      <c r="L35" s="7">
        <f t="shared" si="6"/>
        <v>31</v>
      </c>
      <c r="M35" s="6">
        <f t="shared" si="7"/>
        <v>1</v>
      </c>
      <c r="N35" s="6">
        <f t="shared" si="8"/>
        <v>1.2219708233408174E-2</v>
      </c>
    </row>
    <row r="36" spans="1:14" x14ac:dyDescent="0.25">
      <c r="A36" s="7">
        <v>41</v>
      </c>
      <c r="B36" s="7" t="s">
        <v>74</v>
      </c>
      <c r="C36" s="8">
        <v>0.9955697760275658</v>
      </c>
      <c r="D36" s="8">
        <v>0.99564549180327866</v>
      </c>
      <c r="E36" s="8">
        <f t="shared" si="0"/>
        <v>-7.6046922660921457E-5</v>
      </c>
      <c r="F36" s="8">
        <f t="shared" si="1"/>
        <v>7.6046922660921457E-5</v>
      </c>
      <c r="G36" s="7">
        <f t="shared" si="2"/>
        <v>2</v>
      </c>
      <c r="H36" s="8">
        <v>0.99560687837328987</v>
      </c>
      <c r="I36" s="8">
        <f t="shared" si="3"/>
        <v>0.56823211448552102</v>
      </c>
      <c r="J36" s="7">
        <f t="shared" si="4"/>
        <v>10</v>
      </c>
      <c r="K36" s="22">
        <f t="shared" si="5"/>
        <v>4.3212303663732288E-5</v>
      </c>
      <c r="L36" s="7">
        <f t="shared" si="6"/>
        <v>2</v>
      </c>
      <c r="M36" s="6">
        <f t="shared" si="7"/>
        <v>-1</v>
      </c>
      <c r="N36" s="6">
        <f t="shared" si="8"/>
        <v>-4.3212303663732288E-5</v>
      </c>
    </row>
    <row r="37" spans="1:14" x14ac:dyDescent="0.25">
      <c r="A37" s="7">
        <v>44</v>
      </c>
      <c r="B37" s="7" t="s">
        <v>75</v>
      </c>
      <c r="C37" s="8">
        <v>0.67271615008156604</v>
      </c>
      <c r="D37" s="8">
        <v>0.66397124887690928</v>
      </c>
      <c r="E37" s="8">
        <f t="shared" si="0"/>
        <v>1.3170602220274665E-2</v>
      </c>
      <c r="F37" s="8">
        <f t="shared" si="1"/>
        <v>1.3170602220274665E-2</v>
      </c>
      <c r="G37" s="7">
        <f t="shared" si="2"/>
        <v>28</v>
      </c>
      <c r="H37" s="8">
        <v>0.66855493800769561</v>
      </c>
      <c r="I37" s="8">
        <f t="shared" si="3"/>
        <v>0.8462069001842768</v>
      </c>
      <c r="J37" s="7">
        <f t="shared" si="4"/>
        <v>32</v>
      </c>
      <c r="K37" s="22">
        <f t="shared" si="5"/>
        <v>1.1145054478378777E-2</v>
      </c>
      <c r="L37" s="7">
        <f t="shared" si="6"/>
        <v>29</v>
      </c>
      <c r="M37" s="6">
        <f t="shared" si="7"/>
        <v>1</v>
      </c>
      <c r="N37" s="6">
        <f t="shared" si="8"/>
        <v>1.1145054478378777E-2</v>
      </c>
    </row>
    <row r="38" spans="1:14" x14ac:dyDescent="0.25">
      <c r="A38" s="7">
        <v>47</v>
      </c>
      <c r="B38" s="7" t="s">
        <v>76</v>
      </c>
      <c r="C38" s="8">
        <v>0.98998497746619929</v>
      </c>
      <c r="D38" s="8">
        <v>0.98510911424903724</v>
      </c>
      <c r="E38" s="8">
        <f t="shared" si="0"/>
        <v>4.9495666486437766E-3</v>
      </c>
      <c r="F38" s="8">
        <f t="shared" si="1"/>
        <v>4.9495666486437766E-3</v>
      </c>
      <c r="G38" s="7">
        <f t="shared" si="2"/>
        <v>23</v>
      </c>
      <c r="H38" s="8">
        <v>0.98757763975155277</v>
      </c>
      <c r="I38" s="8">
        <f t="shared" si="3"/>
        <v>0.57285197530060206</v>
      </c>
      <c r="J38" s="7">
        <f t="shared" si="4"/>
        <v>18</v>
      </c>
      <c r="K38" s="22">
        <f t="shared" si="5"/>
        <v>2.8353690315575685E-3</v>
      </c>
      <c r="L38" s="7">
        <f t="shared" si="6"/>
        <v>23</v>
      </c>
      <c r="M38" s="6">
        <f t="shared" si="7"/>
        <v>1</v>
      </c>
      <c r="N38" s="6">
        <f t="shared" si="8"/>
        <v>2.8353690315575685E-3</v>
      </c>
    </row>
    <row r="39" spans="1:14" x14ac:dyDescent="0.25">
      <c r="A39" s="7">
        <v>50</v>
      </c>
      <c r="B39" s="7" t="s">
        <v>77</v>
      </c>
      <c r="C39" s="8">
        <v>0.96672375825789092</v>
      </c>
      <c r="D39" s="8">
        <v>0.96739130434782605</v>
      </c>
      <c r="E39" s="8">
        <f t="shared" si="0"/>
        <v>-6.9004764352845291E-4</v>
      </c>
      <c r="F39" s="8">
        <f t="shared" si="1"/>
        <v>6.9004764352845291E-4</v>
      </c>
      <c r="G39" s="7">
        <f t="shared" si="2"/>
        <v>3</v>
      </c>
      <c r="H39" s="8">
        <v>0.96704817004150423</v>
      </c>
      <c r="I39" s="8">
        <f t="shared" si="3"/>
        <v>0.58501305231786216</v>
      </c>
      <c r="J39" s="7">
        <f t="shared" si="4"/>
        <v>23</v>
      </c>
      <c r="K39" s="22">
        <f t="shared" si="5"/>
        <v>4.0368687818532833E-4</v>
      </c>
      <c r="L39" s="7">
        <f t="shared" si="6"/>
        <v>3</v>
      </c>
      <c r="M39" s="6">
        <f t="shared" si="7"/>
        <v>-1</v>
      </c>
      <c r="N39" s="6">
        <f t="shared" si="8"/>
        <v>-4.0368687818532833E-4</v>
      </c>
    </row>
    <row r="40" spans="1:14" x14ac:dyDescent="0.25">
      <c r="A40" s="7">
        <v>52</v>
      </c>
      <c r="B40" s="7" t="s">
        <v>78</v>
      </c>
      <c r="C40" s="8">
        <v>0.99788980070339972</v>
      </c>
      <c r="D40" s="8">
        <v>0.99670057739895523</v>
      </c>
      <c r="E40" s="8">
        <f t="shared" si="0"/>
        <v>1.1931600436591993E-3</v>
      </c>
      <c r="F40" s="8">
        <f t="shared" si="1"/>
        <v>1.1931600436591993E-3</v>
      </c>
      <c r="G40" s="7">
        <f t="shared" si="2"/>
        <v>8</v>
      </c>
      <c r="H40" s="8">
        <v>0.99734244495064539</v>
      </c>
      <c r="I40" s="8">
        <f t="shared" si="3"/>
        <v>0.56724328194252227</v>
      </c>
      <c r="J40" s="7">
        <f t="shared" si="4"/>
        <v>4</v>
      </c>
      <c r="K40" s="22">
        <f t="shared" si="5"/>
        <v>6.7681201904792735E-4</v>
      </c>
      <c r="L40" s="7">
        <f t="shared" si="6"/>
        <v>7</v>
      </c>
      <c r="M40" s="6">
        <f t="shared" si="7"/>
        <v>1</v>
      </c>
      <c r="N40" s="6">
        <f t="shared" si="8"/>
        <v>6.7681201904792735E-4</v>
      </c>
    </row>
    <row r="41" spans="1:14" x14ac:dyDescent="0.25">
      <c r="A41" s="7">
        <v>54</v>
      </c>
      <c r="B41" s="7" t="s">
        <v>79</v>
      </c>
      <c r="C41" s="8">
        <v>0.98360271726399628</v>
      </c>
      <c r="D41" s="8">
        <v>0.98211624441132639</v>
      </c>
      <c r="E41" s="8">
        <f t="shared" si="0"/>
        <v>1.5135406436138088E-3</v>
      </c>
      <c r="F41" s="8">
        <f t="shared" si="1"/>
        <v>1.5135406436138088E-3</v>
      </c>
      <c r="G41" s="7">
        <f t="shared" si="2"/>
        <v>9</v>
      </c>
      <c r="H41" s="8">
        <v>0.98288125376732971</v>
      </c>
      <c r="I41" s="8">
        <f t="shared" si="3"/>
        <v>0.57558916657118986</v>
      </c>
      <c r="J41" s="7">
        <f t="shared" si="4"/>
        <v>20</v>
      </c>
      <c r="K41" s="22">
        <f t="shared" si="5"/>
        <v>8.7117759762929447E-4</v>
      </c>
      <c r="L41" s="7">
        <f t="shared" si="6"/>
        <v>9</v>
      </c>
      <c r="M41" s="6">
        <f t="shared" si="7"/>
        <v>1</v>
      </c>
      <c r="N41" s="6">
        <f t="shared" si="8"/>
        <v>8.7117759762929447E-4</v>
      </c>
    </row>
    <row r="42" spans="1:14" x14ac:dyDescent="0.25">
      <c r="A42" s="7">
        <v>63</v>
      </c>
      <c r="B42" s="7" t="s">
        <v>80</v>
      </c>
      <c r="C42" s="8">
        <v>0.99948387096774194</v>
      </c>
      <c r="D42" s="8">
        <v>0.99834391388352195</v>
      </c>
      <c r="E42" s="8">
        <f t="shared" si="0"/>
        <v>1.1418480829773349E-3</v>
      </c>
      <c r="F42" s="8">
        <f t="shared" si="1"/>
        <v>1.1418480829773349E-3</v>
      </c>
      <c r="G42" s="7">
        <f t="shared" si="2"/>
        <v>6</v>
      </c>
      <c r="H42" s="8">
        <v>0.99893304881301681</v>
      </c>
      <c r="I42" s="8">
        <f t="shared" si="3"/>
        <v>0.56634005889245487</v>
      </c>
      <c r="J42" s="7">
        <f t="shared" si="4"/>
        <v>1</v>
      </c>
      <c r="K42" s="22">
        <f t="shared" si="5"/>
        <v>6.4667431055962052E-4</v>
      </c>
      <c r="L42" s="7">
        <f t="shared" si="6"/>
        <v>6</v>
      </c>
      <c r="M42" s="6">
        <f t="shared" si="7"/>
        <v>1</v>
      </c>
      <c r="N42" s="6">
        <f t="shared" si="8"/>
        <v>6.4667431055962052E-4</v>
      </c>
    </row>
    <row r="43" spans="1:14" x14ac:dyDescent="0.25">
      <c r="A43" s="7">
        <v>66</v>
      </c>
      <c r="B43" s="7" t="s">
        <v>81</v>
      </c>
      <c r="C43" s="8">
        <v>0.99604938271604937</v>
      </c>
      <c r="D43" s="8">
        <v>0.99423026488329402</v>
      </c>
      <c r="E43" s="8">
        <f t="shared" si="0"/>
        <v>1.8296745703761893E-3</v>
      </c>
      <c r="F43" s="8">
        <f t="shared" si="1"/>
        <v>1.8296745703761893E-3</v>
      </c>
      <c r="G43" s="7">
        <f t="shared" si="2"/>
        <v>13</v>
      </c>
      <c r="H43" s="8">
        <v>0.99516723896731529</v>
      </c>
      <c r="I43" s="8">
        <f t="shared" si="3"/>
        <v>0.5684831448847204</v>
      </c>
      <c r="J43" s="7">
        <f t="shared" si="4"/>
        <v>12</v>
      </c>
      <c r="K43" s="22">
        <f t="shared" si="5"/>
        <v>1.0401391538830559E-3</v>
      </c>
      <c r="L43" s="7">
        <f t="shared" si="6"/>
        <v>13</v>
      </c>
      <c r="M43" s="6">
        <f t="shared" si="7"/>
        <v>1</v>
      </c>
      <c r="N43" s="6">
        <f t="shared" si="8"/>
        <v>1.0401391538830559E-3</v>
      </c>
    </row>
    <row r="44" spans="1:14" x14ac:dyDescent="0.25">
      <c r="A44" s="7">
        <v>68</v>
      </c>
      <c r="B44" s="7" t="s">
        <v>82</v>
      </c>
      <c r="C44" s="8">
        <v>0.99774419129257841</v>
      </c>
      <c r="D44" s="8">
        <v>0.99578947368421056</v>
      </c>
      <c r="E44" s="8">
        <f t="shared" si="0"/>
        <v>1.9629827991009072E-3</v>
      </c>
      <c r="F44" s="8">
        <f t="shared" si="1"/>
        <v>1.9629827991009072E-3</v>
      </c>
      <c r="G44" s="7">
        <f t="shared" si="2"/>
        <v>16</v>
      </c>
      <c r="H44" s="8">
        <v>0.99678456591639875</v>
      </c>
      <c r="I44" s="8">
        <f t="shared" si="3"/>
        <v>0.56756075589339749</v>
      </c>
      <c r="J44" s="7">
        <f t="shared" si="4"/>
        <v>8</v>
      </c>
      <c r="K44" s="22">
        <f t="shared" si="5"/>
        <v>1.1141120012634481E-3</v>
      </c>
      <c r="L44" s="7">
        <f t="shared" si="6"/>
        <v>16</v>
      </c>
      <c r="M44" s="6">
        <f t="shared" si="7"/>
        <v>1</v>
      </c>
      <c r="N44" s="6">
        <f t="shared" si="8"/>
        <v>1.1141120012634481E-3</v>
      </c>
    </row>
    <row r="45" spans="1:14" x14ac:dyDescent="0.25">
      <c r="A45" s="7">
        <v>70</v>
      </c>
      <c r="B45" s="7" t="s">
        <v>83</v>
      </c>
      <c r="C45" s="8">
        <v>0.99308961212661617</v>
      </c>
      <c r="D45" s="8">
        <v>0.99148838279273066</v>
      </c>
      <c r="E45" s="8">
        <f t="shared" si="0"/>
        <v>1.6149753861717682E-3</v>
      </c>
      <c r="F45" s="8">
        <f t="shared" si="1"/>
        <v>1.6149753861717682E-3</v>
      </c>
      <c r="G45" s="7">
        <f t="shared" si="2"/>
        <v>10</v>
      </c>
      <c r="H45" s="8">
        <v>0.99230159628665238</v>
      </c>
      <c r="I45" s="8">
        <f t="shared" si="3"/>
        <v>0.57012485297963356</v>
      </c>
      <c r="J45" s="7">
        <f t="shared" si="4"/>
        <v>16</v>
      </c>
      <c r="K45" s="22">
        <f t="shared" si="5"/>
        <v>9.2073760460690624E-4</v>
      </c>
      <c r="L45" s="7">
        <f t="shared" si="6"/>
        <v>10</v>
      </c>
      <c r="M45" s="6">
        <f t="shared" si="7"/>
        <v>1</v>
      </c>
      <c r="N45" s="6">
        <f t="shared" si="8"/>
        <v>9.2073760460690624E-4</v>
      </c>
    </row>
    <row r="46" spans="1:14" x14ac:dyDescent="0.25">
      <c r="A46" s="7">
        <v>73</v>
      </c>
      <c r="B46" s="7" t="s">
        <v>84</v>
      </c>
      <c r="C46" s="8">
        <v>0.99661344944363817</v>
      </c>
      <c r="D46" s="8">
        <v>0.99483737738771294</v>
      </c>
      <c r="E46" s="8">
        <f t="shared" si="0"/>
        <v>1.7852888284001886E-3</v>
      </c>
      <c r="F46" s="8">
        <f t="shared" si="1"/>
        <v>1.7852888284001886E-3</v>
      </c>
      <c r="G46" s="7">
        <f t="shared" si="2"/>
        <v>12</v>
      </c>
      <c r="H46" s="8">
        <v>0.99575424575424576</v>
      </c>
      <c r="I46" s="8">
        <f t="shared" si="3"/>
        <v>0.56814801855638608</v>
      </c>
      <c r="J46" s="7">
        <f t="shared" si="4"/>
        <v>9</v>
      </c>
      <c r="K46" s="22">
        <f t="shared" si="5"/>
        <v>1.0143083104064191E-3</v>
      </c>
      <c r="L46" s="7">
        <f t="shared" si="6"/>
        <v>12</v>
      </c>
      <c r="M46" s="6">
        <f t="shared" si="7"/>
        <v>1</v>
      </c>
      <c r="N46" s="6">
        <f t="shared" si="8"/>
        <v>1.0143083104064191E-3</v>
      </c>
    </row>
    <row r="47" spans="1:14" x14ac:dyDescent="0.25">
      <c r="A47" s="7">
        <v>76</v>
      </c>
      <c r="B47" s="7" t="s">
        <v>85</v>
      </c>
      <c r="C47" s="8">
        <v>0.99584790209790208</v>
      </c>
      <c r="D47" s="8">
        <v>0.99392909179213207</v>
      </c>
      <c r="E47" s="8">
        <f t="shared" si="0"/>
        <v>1.9305303784903287E-3</v>
      </c>
      <c r="F47" s="8">
        <f t="shared" si="1"/>
        <v>1.9305303784903287E-3</v>
      </c>
      <c r="G47" s="7">
        <f t="shared" si="2"/>
        <v>15</v>
      </c>
      <c r="H47" s="8">
        <v>0.99493903841729925</v>
      </c>
      <c r="I47" s="8">
        <f t="shared" si="3"/>
        <v>0.5686135329399965</v>
      </c>
      <c r="J47" s="7">
        <f t="shared" si="4"/>
        <v>13</v>
      </c>
      <c r="K47" s="22">
        <f t="shared" si="5"/>
        <v>1.0977256989613744E-3</v>
      </c>
      <c r="L47" s="7">
        <f t="shared" si="6"/>
        <v>15</v>
      </c>
      <c r="M47" s="6">
        <f t="shared" si="7"/>
        <v>1</v>
      </c>
      <c r="N47" s="6">
        <f t="shared" si="8"/>
        <v>1.0977256989613744E-3</v>
      </c>
    </row>
    <row r="48" spans="1:14" x14ac:dyDescent="0.25">
      <c r="A48" s="7">
        <v>81</v>
      </c>
      <c r="B48" s="7" t="s">
        <v>86</v>
      </c>
      <c r="C48" s="8">
        <v>0.99363484087102183</v>
      </c>
      <c r="D48" s="8">
        <v>0.98673647469458992</v>
      </c>
      <c r="E48" s="8">
        <f t="shared" si="0"/>
        <v>6.9910927115236759E-3</v>
      </c>
      <c r="F48" s="8">
        <f t="shared" si="1"/>
        <v>6.9910927115236759E-3</v>
      </c>
      <c r="G48" s="7">
        <f t="shared" si="2"/>
        <v>26</v>
      </c>
      <c r="H48" s="8">
        <v>0.9902564102564102</v>
      </c>
      <c r="I48" s="8">
        <f t="shared" si="3"/>
        <v>0.57130233728847635</v>
      </c>
      <c r="J48" s="7">
        <f t="shared" si="4"/>
        <v>17</v>
      </c>
      <c r="K48" s="22">
        <f t="shared" si="5"/>
        <v>3.9940276062939081E-3</v>
      </c>
      <c r="L48" s="7">
        <f t="shared" si="6"/>
        <v>26</v>
      </c>
      <c r="M48" s="6">
        <f t="shared" si="7"/>
        <v>1</v>
      </c>
      <c r="N48" s="6">
        <f t="shared" si="8"/>
        <v>3.9940276062939081E-3</v>
      </c>
    </row>
    <row r="49" spans="1:26" x14ac:dyDescent="0.25">
      <c r="A49" s="7">
        <v>85</v>
      </c>
      <c r="B49" s="7" t="s">
        <v>87</v>
      </c>
      <c r="C49" s="8">
        <v>0.95156345800122621</v>
      </c>
      <c r="D49" s="8">
        <v>0.94782055361119955</v>
      </c>
      <c r="E49" s="8">
        <f t="shared" si="0"/>
        <v>3.9489588780979587E-3</v>
      </c>
      <c r="F49" s="8">
        <f t="shared" si="1"/>
        <v>3.9489588780979587E-3</v>
      </c>
      <c r="G49" s="7">
        <f t="shared" si="2"/>
        <v>21</v>
      </c>
      <c r="H49" s="8">
        <v>0.94972677595628419</v>
      </c>
      <c r="I49" s="8">
        <f t="shared" si="3"/>
        <v>0.59568269108211835</v>
      </c>
      <c r="J49" s="7">
        <f t="shared" si="4"/>
        <v>25</v>
      </c>
      <c r="K49" s="22">
        <f t="shared" si="5"/>
        <v>2.3523264514780152E-3</v>
      </c>
      <c r="L49" s="7">
        <f t="shared" si="6"/>
        <v>21</v>
      </c>
      <c r="M49" s="6">
        <f t="shared" si="7"/>
        <v>1</v>
      </c>
      <c r="N49" s="6">
        <f t="shared" si="8"/>
        <v>2.3523264514780152E-3</v>
      </c>
    </row>
    <row r="50" spans="1:26" x14ac:dyDescent="0.25">
      <c r="A50" s="7">
        <v>86</v>
      </c>
      <c r="B50" s="7" t="s">
        <v>88</v>
      </c>
      <c r="C50" s="8">
        <v>0.91370835608956857</v>
      </c>
      <c r="D50" s="8">
        <v>0.89621188789651984</v>
      </c>
      <c r="E50" s="8">
        <f t="shared" si="0"/>
        <v>1.9522691485508326E-2</v>
      </c>
      <c r="F50" s="8">
        <f t="shared" si="1"/>
        <v>1.9522691485508326E-2</v>
      </c>
      <c r="G50" s="7">
        <f t="shared" si="2"/>
        <v>31</v>
      </c>
      <c r="H50" s="8">
        <v>0.90548559849471699</v>
      </c>
      <c r="I50" s="8">
        <f t="shared" si="3"/>
        <v>0.62478718892367247</v>
      </c>
      <c r="J50" s="7">
        <f t="shared" si="4"/>
        <v>28</v>
      </c>
      <c r="K50" s="22">
        <f t="shared" si="5"/>
        <v>1.2197527533454863E-2</v>
      </c>
      <c r="L50" s="7">
        <f t="shared" si="6"/>
        <v>30</v>
      </c>
      <c r="M50" s="6">
        <f t="shared" si="7"/>
        <v>1</v>
      </c>
      <c r="N50" s="6">
        <f t="shared" si="8"/>
        <v>1.2197527533454863E-2</v>
      </c>
    </row>
    <row r="51" spans="1:26" x14ac:dyDescent="0.25">
      <c r="A51" s="14">
        <v>88</v>
      </c>
      <c r="B51" s="15" t="s">
        <v>89</v>
      </c>
      <c r="C51" s="8">
        <v>0.99589603283173733</v>
      </c>
      <c r="D51" s="8">
        <v>0.99328358208955225</v>
      </c>
      <c r="E51" s="16">
        <f t="shared" si="0"/>
        <v>2.630115698368149E-3</v>
      </c>
      <c r="F51" s="16">
        <f t="shared" si="1"/>
        <v>2.630115698368149E-3</v>
      </c>
      <c r="G51" s="14">
        <f t="shared" si="2"/>
        <v>19</v>
      </c>
      <c r="H51" s="8">
        <v>0.99464668094218411</v>
      </c>
      <c r="I51" s="16">
        <f t="shared" si="3"/>
        <v>0.56878066607379352</v>
      </c>
      <c r="J51" s="14">
        <f t="shared" si="4"/>
        <v>14</v>
      </c>
      <c r="K51" s="23">
        <f t="shared" si="5"/>
        <v>1.4959589587689765E-3</v>
      </c>
      <c r="L51" s="14">
        <f t="shared" si="6"/>
        <v>19</v>
      </c>
      <c r="M51" s="6">
        <f t="shared" si="7"/>
        <v>1</v>
      </c>
      <c r="N51" s="6">
        <f t="shared" si="8"/>
        <v>1.4959589587689765E-3</v>
      </c>
    </row>
    <row r="52" spans="1:26" x14ac:dyDescent="0.25">
      <c r="A52" s="7">
        <v>91</v>
      </c>
      <c r="B52" s="7" t="s">
        <v>90</v>
      </c>
      <c r="C52" s="8">
        <v>0.88723404255319149</v>
      </c>
      <c r="D52" s="8">
        <v>0.87508846426043874</v>
      </c>
      <c r="E52" s="8">
        <f t="shared" si="0"/>
        <v>1.3879257685127089E-2</v>
      </c>
      <c r="F52" s="8">
        <f t="shared" si="1"/>
        <v>1.3879257685127089E-2</v>
      </c>
      <c r="G52" s="7">
        <f t="shared" si="2"/>
        <v>29</v>
      </c>
      <c r="H52" s="8">
        <v>0.8811547998583068</v>
      </c>
      <c r="I52" s="8">
        <f t="shared" si="3"/>
        <v>0.64203906258622889</v>
      </c>
      <c r="J52" s="7">
        <f t="shared" si="4"/>
        <v>30</v>
      </c>
      <c r="K52" s="22">
        <f t="shared" si="5"/>
        <v>8.911025593551709E-3</v>
      </c>
      <c r="L52" s="7">
        <f t="shared" si="6"/>
        <v>28</v>
      </c>
      <c r="M52" s="6">
        <f t="shared" si="7"/>
        <v>1</v>
      </c>
      <c r="N52" s="6">
        <f t="shared" si="8"/>
        <v>8.911025593551709E-3</v>
      </c>
    </row>
    <row r="53" spans="1:26" x14ac:dyDescent="0.25">
      <c r="A53" s="7">
        <v>94</v>
      </c>
      <c r="B53" s="7" t="s">
        <v>91</v>
      </c>
      <c r="C53" s="8">
        <v>0.78847999999999996</v>
      </c>
      <c r="D53" s="8">
        <v>0.78754459941615307</v>
      </c>
      <c r="E53" s="8">
        <f t="shared" si="0"/>
        <v>1.1877429983525383E-3</v>
      </c>
      <c r="F53" s="8">
        <f t="shared" si="1"/>
        <v>1.1877429983525383E-3</v>
      </c>
      <c r="G53" s="7">
        <f t="shared" si="2"/>
        <v>7</v>
      </c>
      <c r="H53" s="8">
        <v>0.78801546391752575</v>
      </c>
      <c r="I53" s="8">
        <f t="shared" si="3"/>
        <v>0.71792474589508026</v>
      </c>
      <c r="J53" s="7">
        <f t="shared" si="4"/>
        <v>31</v>
      </c>
      <c r="K53" s="22">
        <f t="shared" si="5"/>
        <v>8.5271009028090679E-4</v>
      </c>
      <c r="L53" s="7">
        <f t="shared" si="6"/>
        <v>8</v>
      </c>
      <c r="M53" s="6">
        <f t="shared" si="7"/>
        <v>1</v>
      </c>
      <c r="N53" s="6">
        <f t="shared" si="8"/>
        <v>8.5271009028090679E-4</v>
      </c>
    </row>
    <row r="54" spans="1:26" x14ac:dyDescent="0.25">
      <c r="A54" s="7">
        <v>95</v>
      </c>
      <c r="B54" s="7" t="s">
        <v>92</v>
      </c>
      <c r="C54" s="8">
        <v>0.94995156603164355</v>
      </c>
      <c r="D54" s="8">
        <v>0.93076684259546727</v>
      </c>
      <c r="E54" s="8">
        <f t="shared" si="0"/>
        <v>2.0611739222122678E-2</v>
      </c>
      <c r="F54" s="8">
        <f t="shared" si="1"/>
        <v>2.0611739222122678E-2</v>
      </c>
      <c r="G54" s="7">
        <f t="shared" si="2"/>
        <v>32</v>
      </c>
      <c r="H54" s="8">
        <v>0.94017094017094016</v>
      </c>
      <c r="I54" s="8">
        <f>MIN($H$24:$H$56)/H54</f>
        <v>0.60173717089311696</v>
      </c>
      <c r="J54" s="7">
        <f t="shared" si="4"/>
        <v>26</v>
      </c>
      <c r="K54" s="22">
        <f t="shared" si="5"/>
        <v>1.2402849646706796E-2</v>
      </c>
      <c r="L54" s="7">
        <f t="shared" si="6"/>
        <v>32</v>
      </c>
      <c r="M54" s="6">
        <f t="shared" si="7"/>
        <v>1</v>
      </c>
      <c r="N54" s="6">
        <f t="shared" si="8"/>
        <v>1.2402849646706796E-2</v>
      </c>
    </row>
    <row r="55" spans="1:26" x14ac:dyDescent="0.25">
      <c r="A55" s="7">
        <v>97</v>
      </c>
      <c r="B55" s="7" t="s">
        <v>93</v>
      </c>
      <c r="C55" s="8">
        <v>0.92453608247422681</v>
      </c>
      <c r="D55" s="8">
        <v>0.92244897959183669</v>
      </c>
      <c r="E55" s="8">
        <f t="shared" si="0"/>
        <v>2.2625672840069807E-3</v>
      </c>
      <c r="F55" s="8">
        <f t="shared" si="1"/>
        <v>2.2625672840069807E-3</v>
      </c>
      <c r="G55" s="7">
        <f t="shared" si="2"/>
        <v>17</v>
      </c>
      <c r="H55" s="8">
        <v>0.92348717948717951</v>
      </c>
      <c r="I55" s="8">
        <f t="shared" si="3"/>
        <v>0.6126081815326786</v>
      </c>
      <c r="J55" s="7">
        <f>RANK(I55,$I$24:$I$56,1)</f>
        <v>27</v>
      </c>
      <c r="K55" s="22">
        <f t="shared" si="5"/>
        <v>1.386067229450848E-3</v>
      </c>
      <c r="L55" s="7">
        <f t="shared" si="6"/>
        <v>18</v>
      </c>
      <c r="M55" s="6">
        <f t="shared" si="7"/>
        <v>1</v>
      </c>
      <c r="N55" s="6">
        <f t="shared" si="8"/>
        <v>1.386067229450848E-3</v>
      </c>
    </row>
    <row r="56" spans="1:26" x14ac:dyDescent="0.25">
      <c r="A56" s="7">
        <v>99</v>
      </c>
      <c r="B56" s="7" t="s">
        <v>94</v>
      </c>
      <c r="C56" s="8">
        <v>0.5909649661954518</v>
      </c>
      <c r="D56" s="8">
        <v>0.53942307692307689</v>
      </c>
      <c r="E56" s="8">
        <f t="shared" si="0"/>
        <v>9.5550026458591633E-2</v>
      </c>
      <c r="F56" s="8">
        <f t="shared" si="1"/>
        <v>9.5550026458591633E-2</v>
      </c>
      <c r="G56" s="7">
        <f t="shared" si="2"/>
        <v>33</v>
      </c>
      <c r="H56" s="8">
        <v>0.56573580169438342</v>
      </c>
      <c r="I56" s="8">
        <f t="shared" si="3"/>
        <v>1</v>
      </c>
      <c r="J56" s="7">
        <f t="shared" si="4"/>
        <v>33</v>
      </c>
      <c r="K56" s="22">
        <f t="shared" si="5"/>
        <v>9.5550026458591633E-2</v>
      </c>
      <c r="L56" s="7">
        <f t="shared" si="6"/>
        <v>33</v>
      </c>
      <c r="M56" s="6">
        <f t="shared" si="7"/>
        <v>1</v>
      </c>
      <c r="N56" s="6">
        <f t="shared" si="8"/>
        <v>9.5550026458591633E-2</v>
      </c>
    </row>
    <row r="57" spans="1:26" customFormat="1" ht="13.35" customHeight="1" x14ac:dyDescent="0.25">
      <c r="A57" s="31" t="s">
        <v>95</v>
      </c>
      <c r="B57" s="31"/>
      <c r="C57" s="31"/>
      <c r="D57" s="31"/>
      <c r="E57" s="31"/>
      <c r="F57" s="31"/>
      <c r="G57" s="31"/>
      <c r="H57" s="31"/>
      <c r="I57" s="31"/>
      <c r="J57" s="31"/>
      <c r="K57" s="31"/>
      <c r="L57" s="31"/>
      <c r="M57" s="31"/>
      <c r="N57" s="6"/>
      <c r="O57" s="6"/>
      <c r="P57" s="6"/>
      <c r="Q57" s="6"/>
      <c r="R57" s="6"/>
      <c r="S57" s="6"/>
      <c r="T57" s="6"/>
      <c r="U57" s="6"/>
      <c r="V57" s="6"/>
      <c r="W57" s="6"/>
      <c r="X57" s="6"/>
      <c r="Y57" s="6"/>
      <c r="Z57" s="6"/>
    </row>
    <row r="58" spans="1:26" customFormat="1" ht="13.35" customHeight="1" x14ac:dyDescent="0.25">
      <c r="A58" s="32" t="s">
        <v>96</v>
      </c>
      <c r="B58" s="32"/>
      <c r="C58" s="20">
        <f>AVERAGE(C24:C56)</f>
        <v>0.95069248881419754</v>
      </c>
      <c r="D58" s="20">
        <f>AVERAGE(D24:D56)</f>
        <v>0.94480316492204697</v>
      </c>
      <c r="E58" s="20">
        <f>AVERAGE(E24:E56)</f>
        <v>7.6312593240934756E-3</v>
      </c>
      <c r="F58" s="20">
        <f>AVERAGE(F24:F56)</f>
        <v>7.6819937742601324E-3</v>
      </c>
      <c r="G58" s="17" t="s">
        <v>97</v>
      </c>
      <c r="H58" s="20">
        <f>AVERAGE(H24:H56)</f>
        <v>0.94783098074006655</v>
      </c>
      <c r="I58" s="20">
        <f>AVERAGE(I24:I56)</f>
        <v>0.60570323966447859</v>
      </c>
      <c r="J58" s="17" t="s">
        <v>97</v>
      </c>
      <c r="K58" s="20">
        <f>AVERAGE(K24:K56)</f>
        <v>5.8717798014151631E-3</v>
      </c>
      <c r="L58" s="17" t="s">
        <v>97</v>
      </c>
      <c r="M58" s="20">
        <f>AVERAGE(M24:M56)</f>
        <v>0.81818181818181823</v>
      </c>
      <c r="N58" s="6"/>
      <c r="O58" s="6"/>
      <c r="P58" s="6"/>
      <c r="Q58" s="6"/>
      <c r="R58" s="6"/>
      <c r="S58" s="6"/>
      <c r="T58" s="6"/>
      <c r="U58" s="6"/>
      <c r="V58" s="6"/>
      <c r="W58" s="6"/>
      <c r="X58" s="6"/>
      <c r="Y58" s="6"/>
      <c r="Z58" s="6"/>
    </row>
    <row r="59" spans="1:26" customFormat="1" ht="13.35" customHeight="1" x14ac:dyDescent="0.25">
      <c r="A59" s="32" t="s">
        <v>98</v>
      </c>
      <c r="B59" s="32"/>
      <c r="C59" s="20">
        <f>_xlfn.STDEV.S(C24:C56)</f>
        <v>9.3941004915039053E-2</v>
      </c>
      <c r="D59" s="20">
        <f>_xlfn.STDEV.S(D24:D56)</f>
        <v>0.10118996574688693</v>
      </c>
      <c r="E59" s="20">
        <f>_xlfn.STDEV.S(E24:E56)</f>
        <v>1.6835414006162477E-2</v>
      </c>
      <c r="F59" s="20">
        <f>_xlfn.STDEV.S(F24:F56)</f>
        <v>1.6811602447760664E-2</v>
      </c>
      <c r="G59" s="17" t="s">
        <v>97</v>
      </c>
      <c r="H59" s="20">
        <f>_xlfn.STDEV.S(H24:H56)</f>
        <v>9.7421076235594803E-2</v>
      </c>
      <c r="I59" s="20">
        <f>_xlfn.STDEV.S(I24:I56)</f>
        <v>8.9630876579467889E-2</v>
      </c>
      <c r="J59" s="17" t="s">
        <v>97</v>
      </c>
      <c r="K59" s="20">
        <f>_xlfn.STDEV.S(K24:K56)</f>
        <v>1.6538326610596982E-2</v>
      </c>
      <c r="L59" s="17" t="s">
        <v>97</v>
      </c>
      <c r="M59" s="20">
        <f>_xlfn.STDEV.S(M24:M56)</f>
        <v>0.58387420812114221</v>
      </c>
      <c r="N59" s="6"/>
      <c r="O59" s="6"/>
      <c r="P59" s="6"/>
      <c r="Q59" s="6"/>
      <c r="R59" s="6"/>
      <c r="S59" s="6"/>
      <c r="T59" s="6"/>
      <c r="U59" s="6"/>
      <c r="V59" s="6"/>
      <c r="W59" s="6"/>
      <c r="X59" s="6"/>
      <c r="Y59" s="6"/>
      <c r="Z59" s="6"/>
    </row>
    <row r="60" spans="1:26" customFormat="1" ht="13.35" customHeight="1" x14ac:dyDescent="0.25">
      <c r="A60" s="32" t="s">
        <v>99</v>
      </c>
      <c r="B60" s="32"/>
      <c r="C60" s="20">
        <f>_xlfn.VAR.S(C24:C56)</f>
        <v>8.8249124044473912E-3</v>
      </c>
      <c r="D60" s="20">
        <f>_xlfn.VAR.S(D24:D56)</f>
        <v>1.0239409167856151E-2</v>
      </c>
      <c r="E60" s="20">
        <f>_xlfn.VAR.S(E24:E56)</f>
        <v>2.8343116475889165E-4</v>
      </c>
      <c r="F60" s="20">
        <f>_xlfn.VAR.S(F24:F56)</f>
        <v>2.8262997686155232E-4</v>
      </c>
      <c r="G60" s="17" t="s">
        <v>97</v>
      </c>
      <c r="H60" s="20">
        <f>_xlfn.VAR.S(H24:H56)</f>
        <v>9.4908660949015733E-3</v>
      </c>
      <c r="I60" s="20">
        <f>_xlfn.VAR.S(I24:I56)</f>
        <v>8.0336940364038045E-3</v>
      </c>
      <c r="J60" s="17" t="s">
        <v>97</v>
      </c>
      <c r="K60" s="20">
        <f>_xlfn.VAR.S(K24:K56)</f>
        <v>2.7351624707878019E-4</v>
      </c>
      <c r="L60" s="17" t="s">
        <v>97</v>
      </c>
      <c r="M60" s="20">
        <f>_xlfn.VAR.S(M24:M56)</f>
        <v>0.34090909090909094</v>
      </c>
      <c r="N60" s="6"/>
      <c r="O60" s="6"/>
      <c r="P60" s="6"/>
      <c r="Q60" s="6"/>
      <c r="R60" s="6"/>
      <c r="S60" s="6"/>
      <c r="T60" s="6"/>
      <c r="U60" s="6"/>
      <c r="V60" s="6"/>
      <c r="W60" s="6"/>
      <c r="X60" s="6"/>
      <c r="Y60" s="6"/>
      <c r="Z60" s="6"/>
    </row>
    <row r="61" spans="1:26" customFormat="1" ht="13.35" customHeight="1" x14ac:dyDescent="0.25">
      <c r="A61" s="32" t="s">
        <v>100</v>
      </c>
      <c r="B61" s="32"/>
      <c r="C61" s="20">
        <f>MAX(C24:C56)</f>
        <v>0.99948387096774194</v>
      </c>
      <c r="D61" s="20">
        <f>MAX(D24:D56)</f>
        <v>0.99876593994241059</v>
      </c>
      <c r="E61" s="20">
        <f>MAX(E24:E56)</f>
        <v>9.5550026458591633E-2</v>
      </c>
      <c r="F61" s="20">
        <f>MAX(F24:F56)</f>
        <v>9.5550026458591633E-2</v>
      </c>
      <c r="G61" s="17" t="s">
        <v>97</v>
      </c>
      <c r="H61" s="20">
        <f>MAX(H24:H56)</f>
        <v>0.99893304881301681</v>
      </c>
      <c r="I61" s="20">
        <f>MAX(I24:I56)</f>
        <v>1</v>
      </c>
      <c r="J61" s="17" t="s">
        <v>97</v>
      </c>
      <c r="K61" s="20">
        <f>MAX(K24:K56)</f>
        <v>9.5550026458591633E-2</v>
      </c>
      <c r="L61" s="17" t="s">
        <v>97</v>
      </c>
      <c r="M61" s="20">
        <f>MAX(M24:M56)</f>
        <v>1</v>
      </c>
      <c r="N61" s="6"/>
      <c r="O61" s="6"/>
      <c r="P61" s="6"/>
      <c r="Q61" s="6"/>
      <c r="R61" s="6"/>
      <c r="S61" s="6"/>
      <c r="T61" s="6"/>
      <c r="U61" s="6"/>
      <c r="V61" s="6"/>
      <c r="W61" s="6"/>
      <c r="X61" s="6"/>
      <c r="Y61" s="6"/>
      <c r="Z61" s="6"/>
    </row>
    <row r="62" spans="1:26" customFormat="1" ht="13.35" customHeight="1" x14ac:dyDescent="0.25">
      <c r="A62" s="32" t="s">
        <v>101</v>
      </c>
      <c r="B62" s="32"/>
      <c r="C62" s="20">
        <f>MIN(C24:C56)</f>
        <v>0.5909649661954518</v>
      </c>
      <c r="D62" s="20">
        <f>MIN(D24:D56)</f>
        <v>0.53942307692307689</v>
      </c>
      <c r="E62" s="20">
        <f>MIN(E24:E56)</f>
        <v>-6.9004764352845291E-4</v>
      </c>
      <c r="F62" s="20">
        <f>MIN(F24:F56)</f>
        <v>7.10238615604802E-5</v>
      </c>
      <c r="G62" s="17" t="s">
        <v>97</v>
      </c>
      <c r="H62" s="20">
        <f>MIN(H24:H56)</f>
        <v>0.56573580169438342</v>
      </c>
      <c r="I62" s="20">
        <f>MIN(I24:I56)</f>
        <v>0.56634005889245487</v>
      </c>
      <c r="J62" s="17" t="s">
        <v>97</v>
      </c>
      <c r="K62" s="20">
        <f>MIN(K24:K56)</f>
        <v>4.0231886822491393E-5</v>
      </c>
      <c r="L62" s="17" t="s">
        <v>97</v>
      </c>
      <c r="M62" s="20">
        <f>MIN(M24:M56)</f>
        <v>-1</v>
      </c>
      <c r="N62" s="6"/>
      <c r="O62" s="6"/>
      <c r="P62" s="6"/>
      <c r="Q62" s="6"/>
      <c r="R62" s="6"/>
      <c r="S62" s="6"/>
      <c r="T62" s="6"/>
      <c r="U62" s="6"/>
      <c r="V62" s="6"/>
      <c r="W62" s="6"/>
      <c r="X62" s="6"/>
      <c r="Y62" s="6"/>
      <c r="Z62" s="6"/>
    </row>
    <row r="63" spans="1:26" ht="18.75" x14ac:dyDescent="0.25">
      <c r="A63" s="26" t="s">
        <v>102</v>
      </c>
      <c r="B63" s="26"/>
      <c r="C63" s="26"/>
      <c r="D63" s="26"/>
      <c r="E63" s="26"/>
      <c r="F63" s="26"/>
      <c r="G63" s="26"/>
      <c r="H63" s="26"/>
      <c r="I63" s="26"/>
      <c r="J63" s="26"/>
      <c r="K63" s="26"/>
      <c r="L63" s="26"/>
      <c r="M63" s="26"/>
    </row>
    <row r="64" spans="1:26" ht="43.7" customHeight="1" x14ac:dyDescent="0.25">
      <c r="A64" s="27"/>
      <c r="B64" s="27"/>
      <c r="C64" s="27"/>
      <c r="D64" s="27"/>
      <c r="E64" s="27"/>
      <c r="F64" s="27"/>
      <c r="G64" s="27"/>
      <c r="H64" s="27"/>
      <c r="I64" s="27"/>
      <c r="J64" s="27"/>
      <c r="K64" s="27"/>
      <c r="L64" s="27"/>
      <c r="M64" s="27"/>
    </row>
  </sheetData>
  <mergeCells count="20">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 ref="B18:M18"/>
    <mergeCell ref="A14:M14"/>
    <mergeCell ref="B15:F15"/>
    <mergeCell ref="H15:M15"/>
    <mergeCell ref="B16:M16"/>
    <mergeCell ref="B17:M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94971-C98B-4D13-8B29-AF17D9B28CAF}">
  <dimension ref="A14:Z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3" ht="18.75" x14ac:dyDescent="0.25">
      <c r="A14" s="26" t="s">
        <v>35</v>
      </c>
      <c r="B14" s="26"/>
      <c r="C14" s="26"/>
      <c r="D14" s="26"/>
      <c r="E14" s="26"/>
      <c r="F14" s="26"/>
      <c r="G14" s="26"/>
      <c r="H14" s="26"/>
      <c r="I14" s="26"/>
      <c r="J14" s="26"/>
      <c r="K14" s="26"/>
      <c r="L14" s="26"/>
      <c r="M14" s="26"/>
    </row>
    <row r="15" spans="1:13" s="3" customFormat="1" ht="44.1" customHeight="1" x14ac:dyDescent="0.25">
      <c r="A15" s="2" t="s">
        <v>1</v>
      </c>
      <c r="B15" s="25" t="s">
        <v>9</v>
      </c>
      <c r="C15" s="25"/>
      <c r="D15" s="25"/>
      <c r="E15" s="25"/>
      <c r="F15" s="25"/>
      <c r="G15" s="4" t="s">
        <v>3</v>
      </c>
      <c r="H15" s="36" t="s">
        <v>36</v>
      </c>
      <c r="I15" s="36"/>
      <c r="J15" s="36"/>
      <c r="K15" s="36"/>
      <c r="L15" s="36"/>
      <c r="M15" s="36"/>
    </row>
    <row r="16" spans="1:13" s="3" customFormat="1" ht="44.1" customHeight="1" x14ac:dyDescent="0.25">
      <c r="A16" s="2" t="s">
        <v>5</v>
      </c>
      <c r="B16" s="25" t="s">
        <v>18</v>
      </c>
      <c r="C16" s="25"/>
      <c r="D16" s="25"/>
      <c r="E16" s="25"/>
      <c r="F16" s="25"/>
      <c r="G16" s="25"/>
      <c r="H16" s="25"/>
      <c r="I16" s="25"/>
      <c r="J16" s="25"/>
      <c r="K16" s="25"/>
      <c r="L16" s="25"/>
      <c r="M16" s="25"/>
    </row>
    <row r="17" spans="1:14" s="3" customFormat="1" ht="44.1" customHeight="1" x14ac:dyDescent="0.25">
      <c r="A17" s="2" t="s">
        <v>37</v>
      </c>
      <c r="B17" s="25" t="s">
        <v>105</v>
      </c>
      <c r="C17" s="25"/>
      <c r="D17" s="25"/>
      <c r="E17" s="25"/>
      <c r="F17" s="25"/>
      <c r="G17" s="25"/>
      <c r="H17" s="25"/>
      <c r="I17" s="25"/>
      <c r="J17" s="25"/>
      <c r="K17" s="25"/>
      <c r="L17" s="25"/>
      <c r="M17" s="25"/>
    </row>
    <row r="18" spans="1:14" s="3" customFormat="1" ht="44.1" customHeight="1" x14ac:dyDescent="0.25">
      <c r="A18" s="2" t="s">
        <v>39</v>
      </c>
      <c r="B18" s="25" t="s">
        <v>106</v>
      </c>
      <c r="C18" s="25"/>
      <c r="D18" s="25"/>
      <c r="E18" s="25"/>
      <c r="F18" s="25"/>
      <c r="G18" s="25"/>
      <c r="H18" s="25"/>
      <c r="I18" s="25"/>
      <c r="J18" s="25"/>
      <c r="K18" s="25"/>
      <c r="L18" s="25"/>
      <c r="M18" s="25"/>
    </row>
    <row r="19" spans="1:14" s="3" customFormat="1" ht="44.1" customHeight="1" x14ac:dyDescent="0.25">
      <c r="A19" s="2" t="s">
        <v>41</v>
      </c>
      <c r="B19" s="25"/>
      <c r="C19" s="25"/>
      <c r="D19" s="25"/>
      <c r="E19" s="25"/>
      <c r="F19" s="25"/>
      <c r="G19" s="25"/>
      <c r="H19" s="25"/>
      <c r="I19" s="25"/>
      <c r="J19" s="25"/>
      <c r="K19" s="25"/>
      <c r="L19" s="25"/>
      <c r="M19" s="25"/>
    </row>
    <row r="20" spans="1:14" s="3" customFormat="1" ht="44.1" customHeight="1" x14ac:dyDescent="0.25">
      <c r="A20" s="2" t="s">
        <v>42</v>
      </c>
      <c r="B20" s="25" t="s">
        <v>127</v>
      </c>
      <c r="C20" s="25"/>
      <c r="D20" s="25"/>
      <c r="E20" s="25"/>
      <c r="F20" s="25"/>
      <c r="G20" s="25"/>
      <c r="H20" s="25"/>
      <c r="I20" s="25"/>
      <c r="J20" s="25"/>
      <c r="K20" s="25"/>
      <c r="L20" s="25"/>
      <c r="M20" s="25"/>
    </row>
    <row r="21" spans="1:14" s="3" customFormat="1" ht="43.7" customHeight="1" x14ac:dyDescent="0.25">
      <c r="A21" s="18" t="s">
        <v>43</v>
      </c>
      <c r="B21" s="37" t="s">
        <v>44</v>
      </c>
      <c r="C21" s="37"/>
      <c r="D21" s="37"/>
      <c r="E21" s="19" t="s">
        <v>45</v>
      </c>
      <c r="F21" s="28" t="s">
        <v>107</v>
      </c>
      <c r="G21" s="29"/>
      <c r="H21" s="29"/>
      <c r="I21" s="30"/>
      <c r="J21" s="2" t="s">
        <v>47</v>
      </c>
      <c r="K21" s="25" t="s">
        <v>13</v>
      </c>
      <c r="L21" s="25"/>
      <c r="M21" s="25"/>
    </row>
    <row r="22" spans="1:14" ht="18.75" x14ac:dyDescent="0.25">
      <c r="A22" s="26" t="s">
        <v>48</v>
      </c>
      <c r="B22" s="26"/>
      <c r="C22" s="26"/>
      <c r="D22" s="26"/>
      <c r="E22" s="26"/>
      <c r="F22" s="26"/>
      <c r="G22" s="26"/>
      <c r="H22" s="26"/>
      <c r="I22" s="26"/>
      <c r="J22" s="26"/>
      <c r="K22" s="26"/>
      <c r="L22" s="26"/>
      <c r="M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c r="M23" s="2" t="s">
        <v>61</v>
      </c>
    </row>
    <row r="24" spans="1:14" x14ac:dyDescent="0.25">
      <c r="A24" s="7">
        <v>5</v>
      </c>
      <c r="B24" s="7" t="s">
        <v>62</v>
      </c>
      <c r="C24" s="8">
        <v>0.47147651006711411</v>
      </c>
      <c r="D24" s="8">
        <v>0.3976510067114094</v>
      </c>
      <c r="E24" s="8">
        <f>(C24-D24)/D24</f>
        <v>0.18565400843881857</v>
      </c>
      <c r="F24" s="8">
        <f>ABS(E24)</f>
        <v>0.18565400843881857</v>
      </c>
      <c r="G24" s="7">
        <f>RANK(F24,$F$24:$F$56,1)</f>
        <v>29</v>
      </c>
      <c r="H24" s="8">
        <v>0.45589673381576373</v>
      </c>
      <c r="I24" s="8">
        <f>MIN($H$24:$H$56)/H24</f>
        <v>0.16512961312961313</v>
      </c>
      <c r="J24" s="7">
        <f>RANK(I24,$I$24:$I$56,1)</f>
        <v>19</v>
      </c>
      <c r="K24" s="22">
        <f>I24*F24</f>
        <v>3.0656974589464044E-2</v>
      </c>
      <c r="L24" s="7">
        <f>RANK(K24,$K$24:$K$56,1)</f>
        <v>26</v>
      </c>
      <c r="M24" s="6">
        <f>IF(E24&gt;0,1,-1)</f>
        <v>1</v>
      </c>
      <c r="N24" s="6">
        <f>K24*M24</f>
        <v>3.0656974589464044E-2</v>
      </c>
    </row>
    <row r="25" spans="1:14" x14ac:dyDescent="0.25">
      <c r="A25" s="7">
        <v>8</v>
      </c>
      <c r="B25" s="7" t="s">
        <v>63</v>
      </c>
      <c r="C25" s="8">
        <v>0.35517642497091895</v>
      </c>
      <c r="D25" s="8">
        <v>0.31194261341605273</v>
      </c>
      <c r="E25" s="8">
        <f t="shared" ref="E25:E56" si="0">(C25-D25)/D25</f>
        <v>0.13859540087010563</v>
      </c>
      <c r="F25" s="8">
        <f t="shared" ref="F25:F56" si="1">ABS(E25)</f>
        <v>0.13859540087010563</v>
      </c>
      <c r="G25" s="7">
        <f t="shared" ref="G25:G56" si="2">RANK(F25,$F$24:$F$56,1)</f>
        <v>22</v>
      </c>
      <c r="H25" s="8">
        <v>0.33765086841330588</v>
      </c>
      <c r="I25" s="8">
        <f t="shared" ref="I25:I56" si="3">MIN($H$24:$H$56)/H25</f>
        <v>0.22295826347439252</v>
      </c>
      <c r="J25" s="7">
        <f t="shared" ref="J25:J56" si="4">RANK(I25,$I$24:$I$56,1)</f>
        <v>26</v>
      </c>
      <c r="K25" s="22">
        <f t="shared" ref="K25:K56" si="5">I25*F25</f>
        <v>3.0900989903536062E-2</v>
      </c>
      <c r="L25" s="7">
        <f t="shared" ref="L25:L56" si="6">RANK(K25,$K$24:$K$56,1)</f>
        <v>27</v>
      </c>
      <c r="M25" s="6">
        <f t="shared" ref="M25:M56" si="7">IF(E25&gt;0,1,-1)</f>
        <v>1</v>
      </c>
      <c r="N25" s="6">
        <f t="shared" ref="N25:N56" si="8">K25*M25</f>
        <v>3.0900989903536062E-2</v>
      </c>
    </row>
    <row r="26" spans="1:14" x14ac:dyDescent="0.25">
      <c r="A26" s="7">
        <v>11</v>
      </c>
      <c r="B26" s="7" t="s">
        <v>64</v>
      </c>
      <c r="C26" s="8">
        <v>0.67959183673469392</v>
      </c>
      <c r="D26" s="8">
        <v>0.57091836734693879</v>
      </c>
      <c r="E26" s="8">
        <f t="shared" si="0"/>
        <v>0.19034852546916894</v>
      </c>
      <c r="F26" s="8">
        <f t="shared" si="1"/>
        <v>0.19034852546916894</v>
      </c>
      <c r="G26" s="7">
        <f t="shared" si="2"/>
        <v>31</v>
      </c>
      <c r="H26" s="8">
        <v>0.66243243243243244</v>
      </c>
      <c r="I26" s="8">
        <f t="shared" si="3"/>
        <v>0.11364487545638097</v>
      </c>
      <c r="J26" s="7">
        <f t="shared" si="4"/>
        <v>3</v>
      </c>
      <c r="K26" s="22">
        <f t="shared" si="5"/>
        <v>2.1632134470249465E-2</v>
      </c>
      <c r="L26" s="7">
        <f t="shared" si="6"/>
        <v>17</v>
      </c>
      <c r="M26" s="6">
        <f t="shared" si="7"/>
        <v>1</v>
      </c>
      <c r="N26" s="6">
        <f t="shared" si="8"/>
        <v>2.1632134470249465E-2</v>
      </c>
    </row>
    <row r="27" spans="1:14" x14ac:dyDescent="0.25">
      <c r="A27" s="7">
        <v>13</v>
      </c>
      <c r="B27" s="7" t="s">
        <v>65</v>
      </c>
      <c r="C27" s="8">
        <v>0.47067123563797619</v>
      </c>
      <c r="D27" s="8">
        <v>0.42934892158838944</v>
      </c>
      <c r="E27" s="8">
        <f t="shared" si="0"/>
        <v>9.6244131455398993E-2</v>
      </c>
      <c r="F27" s="8">
        <f t="shared" si="1"/>
        <v>9.6244131455398993E-2</v>
      </c>
      <c r="G27" s="7">
        <f t="shared" si="2"/>
        <v>12</v>
      </c>
      <c r="H27" s="8">
        <v>0.45238095238095238</v>
      </c>
      <c r="I27" s="8">
        <f t="shared" si="3"/>
        <v>0.16641295546558704</v>
      </c>
      <c r="J27" s="7">
        <f t="shared" si="4"/>
        <v>20</v>
      </c>
      <c r="K27" s="22">
        <f t="shared" si="5"/>
        <v>1.6016270361711417E-2</v>
      </c>
      <c r="L27" s="7">
        <f t="shared" si="6"/>
        <v>13</v>
      </c>
      <c r="M27" s="6">
        <f t="shared" si="7"/>
        <v>1</v>
      </c>
      <c r="N27" s="6">
        <f t="shared" si="8"/>
        <v>1.6016270361711417E-2</v>
      </c>
    </row>
    <row r="28" spans="1:14" x14ac:dyDescent="0.25">
      <c r="A28" s="7">
        <v>15</v>
      </c>
      <c r="B28" s="7" t="s">
        <v>66</v>
      </c>
      <c r="C28" s="8">
        <v>0.53236098450319047</v>
      </c>
      <c r="D28" s="8">
        <v>0.46627164995442116</v>
      </c>
      <c r="E28" s="8">
        <f t="shared" si="0"/>
        <v>0.14173998044965772</v>
      </c>
      <c r="F28" s="8">
        <f t="shared" si="1"/>
        <v>0.14173998044965772</v>
      </c>
      <c r="G28" s="7">
        <f t="shared" si="2"/>
        <v>24</v>
      </c>
      <c r="H28" s="8">
        <v>0.53108714095261178</v>
      </c>
      <c r="I28" s="8">
        <f t="shared" si="3"/>
        <v>0.14175084553359316</v>
      </c>
      <c r="J28" s="7">
        <f t="shared" si="4"/>
        <v>12</v>
      </c>
      <c r="K28" s="22">
        <f t="shared" si="5"/>
        <v>2.0091762074653945E-2</v>
      </c>
      <c r="L28" s="7">
        <f t="shared" si="6"/>
        <v>16</v>
      </c>
      <c r="M28" s="6">
        <f t="shared" si="7"/>
        <v>1</v>
      </c>
      <c r="N28" s="6">
        <f t="shared" si="8"/>
        <v>2.0091762074653945E-2</v>
      </c>
    </row>
    <row r="29" spans="1:14" x14ac:dyDescent="0.25">
      <c r="A29" s="7">
        <v>17</v>
      </c>
      <c r="B29" s="7" t="s">
        <v>67</v>
      </c>
      <c r="C29" s="8">
        <v>0.58548148148148149</v>
      </c>
      <c r="D29" s="8">
        <v>0.48029629629629628</v>
      </c>
      <c r="E29" s="8">
        <f t="shared" si="0"/>
        <v>0.21900061690314629</v>
      </c>
      <c r="F29" s="8">
        <f t="shared" si="1"/>
        <v>0.21900061690314629</v>
      </c>
      <c r="G29" s="7">
        <f t="shared" si="2"/>
        <v>32</v>
      </c>
      <c r="H29" s="8">
        <v>0.56019311633701918</v>
      </c>
      <c r="I29" s="8">
        <f t="shared" si="3"/>
        <v>0.13438589137671708</v>
      </c>
      <c r="J29" s="7">
        <f t="shared" si="4"/>
        <v>10</v>
      </c>
      <c r="K29" s="22">
        <f t="shared" si="5"/>
        <v>2.9430593114580249E-2</v>
      </c>
      <c r="L29" s="7">
        <f t="shared" si="6"/>
        <v>25</v>
      </c>
      <c r="M29" s="6">
        <f t="shared" si="7"/>
        <v>1</v>
      </c>
      <c r="N29" s="6">
        <f t="shared" si="8"/>
        <v>2.9430593114580249E-2</v>
      </c>
    </row>
    <row r="30" spans="1:14" x14ac:dyDescent="0.25">
      <c r="A30" s="7">
        <v>18</v>
      </c>
      <c r="B30" s="7" t="s">
        <v>68</v>
      </c>
      <c r="C30" s="8">
        <v>0.52478448275862066</v>
      </c>
      <c r="D30" s="8">
        <v>0.46282327586206895</v>
      </c>
      <c r="E30" s="8">
        <f t="shared" si="0"/>
        <v>0.13387660069848659</v>
      </c>
      <c r="F30" s="8">
        <f t="shared" si="1"/>
        <v>0.13387660069848659</v>
      </c>
      <c r="G30" s="7">
        <f t="shared" si="2"/>
        <v>19</v>
      </c>
      <c r="H30" s="8">
        <v>0.51641076207916603</v>
      </c>
      <c r="I30" s="8">
        <f t="shared" si="3"/>
        <v>0.14577940045043158</v>
      </c>
      <c r="J30" s="7">
        <f t="shared" si="4"/>
        <v>15</v>
      </c>
      <c r="K30" s="22">
        <f t="shared" si="5"/>
        <v>1.9516450584167205E-2</v>
      </c>
      <c r="L30" s="7">
        <f t="shared" si="6"/>
        <v>15</v>
      </c>
      <c r="M30" s="6">
        <f t="shared" si="7"/>
        <v>1</v>
      </c>
      <c r="N30" s="6">
        <f t="shared" si="8"/>
        <v>1.9516450584167205E-2</v>
      </c>
    </row>
    <row r="31" spans="1:14" x14ac:dyDescent="0.25">
      <c r="A31" s="7">
        <v>19</v>
      </c>
      <c r="B31" s="7" t="s">
        <v>69</v>
      </c>
      <c r="C31" s="8">
        <v>0.37379252414951702</v>
      </c>
      <c r="D31" s="8">
        <v>0.33179336413271737</v>
      </c>
      <c r="E31" s="8">
        <f t="shared" si="0"/>
        <v>0.12658227848101261</v>
      </c>
      <c r="F31" s="8">
        <f t="shared" si="1"/>
        <v>0.12658227848101261</v>
      </c>
      <c r="G31" s="7">
        <f t="shared" si="2"/>
        <v>17</v>
      </c>
      <c r="H31" s="8">
        <v>0.36721311475409835</v>
      </c>
      <c r="I31" s="8">
        <f t="shared" si="3"/>
        <v>0.20500915750915752</v>
      </c>
      <c r="J31" s="7">
        <f t="shared" si="4"/>
        <v>25</v>
      </c>
      <c r="K31" s="22">
        <f t="shared" si="5"/>
        <v>2.5950526266981955E-2</v>
      </c>
      <c r="L31" s="7">
        <f t="shared" si="6"/>
        <v>22</v>
      </c>
      <c r="M31" s="6">
        <f t="shared" si="7"/>
        <v>1</v>
      </c>
      <c r="N31" s="6">
        <f t="shared" si="8"/>
        <v>2.5950526266981955E-2</v>
      </c>
    </row>
    <row r="32" spans="1:14" x14ac:dyDescent="0.25">
      <c r="A32" s="7">
        <v>20</v>
      </c>
      <c r="B32" s="7" t="s">
        <v>70</v>
      </c>
      <c r="C32" s="8">
        <v>0.46316803081367358</v>
      </c>
      <c r="D32" s="8">
        <v>0.43933558016369761</v>
      </c>
      <c r="E32" s="8">
        <f t="shared" si="0"/>
        <v>5.4246575342465846E-2</v>
      </c>
      <c r="F32" s="8">
        <f t="shared" si="1"/>
        <v>5.4246575342465846E-2</v>
      </c>
      <c r="G32" s="7">
        <f t="shared" si="2"/>
        <v>5</v>
      </c>
      <c r="H32" s="8">
        <v>0.45960524702709327</v>
      </c>
      <c r="I32" s="8">
        <f t="shared" si="3"/>
        <v>0.16379719720130498</v>
      </c>
      <c r="J32" s="7">
        <f t="shared" si="4"/>
        <v>18</v>
      </c>
      <c r="K32" s="22">
        <f t="shared" si="5"/>
        <v>8.8854369988653256E-3</v>
      </c>
      <c r="L32" s="7">
        <f t="shared" si="6"/>
        <v>6</v>
      </c>
      <c r="M32" s="6">
        <f t="shared" si="7"/>
        <v>1</v>
      </c>
      <c r="N32" s="6">
        <f t="shared" si="8"/>
        <v>8.8854369988653256E-3</v>
      </c>
    </row>
    <row r="33" spans="1:14" x14ac:dyDescent="0.25">
      <c r="A33" s="7">
        <v>23</v>
      </c>
      <c r="B33" s="7" t="s">
        <v>71</v>
      </c>
      <c r="C33" s="8">
        <v>0.2917832612566777</v>
      </c>
      <c r="D33" s="8">
        <v>0.25337064360213685</v>
      </c>
      <c r="E33" s="8">
        <f t="shared" si="0"/>
        <v>0.15160642570281133</v>
      </c>
      <c r="F33" s="8">
        <f t="shared" si="1"/>
        <v>0.15160642570281133</v>
      </c>
      <c r="G33" s="7">
        <f t="shared" si="2"/>
        <v>25</v>
      </c>
      <c r="H33" s="8">
        <v>0.28324081416864921</v>
      </c>
      <c r="I33" s="8">
        <f t="shared" si="3"/>
        <v>0.26578814745683621</v>
      </c>
      <c r="J33" s="7">
        <f t="shared" si="4"/>
        <v>29</v>
      </c>
      <c r="K33" s="22">
        <f t="shared" si="5"/>
        <v>4.0295191030102699E-2</v>
      </c>
      <c r="L33" s="7">
        <f t="shared" si="6"/>
        <v>30</v>
      </c>
      <c r="M33" s="6">
        <f t="shared" si="7"/>
        <v>1</v>
      </c>
      <c r="N33" s="6">
        <f t="shared" si="8"/>
        <v>4.0295191030102699E-2</v>
      </c>
    </row>
    <row r="34" spans="1:14" x14ac:dyDescent="0.25">
      <c r="A34" s="7">
        <v>25</v>
      </c>
      <c r="B34" s="7" t="s">
        <v>72</v>
      </c>
      <c r="C34" s="8">
        <v>0.65088521981300973</v>
      </c>
      <c r="D34" s="8">
        <v>0.60373980505271529</v>
      </c>
      <c r="E34" s="8">
        <f t="shared" si="0"/>
        <v>7.8088962108731508E-2</v>
      </c>
      <c r="F34" s="8">
        <f t="shared" si="1"/>
        <v>7.8088962108731508E-2</v>
      </c>
      <c r="G34" s="7">
        <f t="shared" si="2"/>
        <v>8</v>
      </c>
      <c r="H34" s="8">
        <v>0.64548152696755701</v>
      </c>
      <c r="I34" s="8">
        <f t="shared" si="3"/>
        <v>0.11662928858045397</v>
      </c>
      <c r="J34" s="7">
        <f t="shared" si="4"/>
        <v>4</v>
      </c>
      <c r="K34" s="22">
        <f t="shared" si="5"/>
        <v>9.1074600967273826E-3</v>
      </c>
      <c r="L34" s="7">
        <f t="shared" si="6"/>
        <v>7</v>
      </c>
      <c r="M34" s="6">
        <f t="shared" si="7"/>
        <v>1</v>
      </c>
      <c r="N34" s="6">
        <f t="shared" si="8"/>
        <v>9.1074600967273826E-3</v>
      </c>
    </row>
    <row r="35" spans="1:14" x14ac:dyDescent="0.25">
      <c r="A35" s="7">
        <v>27</v>
      </c>
      <c r="B35" s="7" t="s">
        <v>73</v>
      </c>
      <c r="C35" s="8">
        <v>0.20625465376023827</v>
      </c>
      <c r="D35" s="8">
        <v>0.15884834946636883</v>
      </c>
      <c r="E35" s="8">
        <f t="shared" si="0"/>
        <v>0.29843749999999997</v>
      </c>
      <c r="F35" s="8">
        <f t="shared" si="1"/>
        <v>0.29843749999999997</v>
      </c>
      <c r="G35" s="7">
        <f t="shared" si="2"/>
        <v>33</v>
      </c>
      <c r="H35" s="8">
        <v>0.19686830835117772</v>
      </c>
      <c r="I35" s="8">
        <f t="shared" si="3"/>
        <v>0.38239801983649713</v>
      </c>
      <c r="J35" s="7">
        <f t="shared" si="4"/>
        <v>32</v>
      </c>
      <c r="K35" s="22">
        <f t="shared" si="5"/>
        <v>0.1141219090449546</v>
      </c>
      <c r="L35" s="7">
        <f t="shared" si="6"/>
        <v>33</v>
      </c>
      <c r="M35" s="6">
        <f t="shared" si="7"/>
        <v>1</v>
      </c>
      <c r="N35" s="6">
        <f t="shared" si="8"/>
        <v>0.1141219090449546</v>
      </c>
    </row>
    <row r="36" spans="1:14" x14ac:dyDescent="0.25">
      <c r="A36" s="7">
        <v>41</v>
      </c>
      <c r="B36" s="7" t="s">
        <v>74</v>
      </c>
      <c r="C36" s="8">
        <v>0.60521781934531138</v>
      </c>
      <c r="D36" s="8">
        <v>0.57937484617277879</v>
      </c>
      <c r="E36" s="8">
        <f t="shared" si="0"/>
        <v>4.4604927782497833E-2</v>
      </c>
      <c r="F36" s="8">
        <f t="shared" si="1"/>
        <v>4.4604927782497833E-2</v>
      </c>
      <c r="G36" s="7">
        <f t="shared" si="2"/>
        <v>2</v>
      </c>
      <c r="H36" s="8">
        <v>0.60411698255303126</v>
      </c>
      <c r="I36" s="8">
        <f t="shared" si="3"/>
        <v>0.12461502234866043</v>
      </c>
      <c r="J36" s="7">
        <f t="shared" si="4"/>
        <v>7</v>
      </c>
      <c r="K36" s="22">
        <f t="shared" si="5"/>
        <v>5.5584440724763514E-3</v>
      </c>
      <c r="L36" s="7">
        <f t="shared" si="6"/>
        <v>2</v>
      </c>
      <c r="M36" s="6">
        <f t="shared" si="7"/>
        <v>1</v>
      </c>
      <c r="N36" s="6">
        <f t="shared" si="8"/>
        <v>5.5584440724763514E-3</v>
      </c>
    </row>
    <row r="37" spans="1:14" x14ac:dyDescent="0.25">
      <c r="A37" s="7">
        <v>44</v>
      </c>
      <c r="B37" s="7" t="s">
        <v>75</v>
      </c>
      <c r="C37" s="8">
        <v>0.28629690048939643</v>
      </c>
      <c r="D37" s="8">
        <v>0.25509787928221861</v>
      </c>
      <c r="E37" s="8">
        <f t="shared" si="0"/>
        <v>0.12230215827338133</v>
      </c>
      <c r="F37" s="8">
        <f t="shared" si="1"/>
        <v>0.12230215827338133</v>
      </c>
      <c r="G37" s="7">
        <f t="shared" si="2"/>
        <v>16</v>
      </c>
      <c r="H37" s="8">
        <v>0.28377511757161178</v>
      </c>
      <c r="I37" s="8">
        <f t="shared" si="3"/>
        <v>0.26528771065720225</v>
      </c>
      <c r="J37" s="7">
        <f t="shared" si="4"/>
        <v>28</v>
      </c>
      <c r="K37" s="22">
        <f t="shared" si="5"/>
        <v>3.2445259576780142E-2</v>
      </c>
      <c r="L37" s="7">
        <f t="shared" si="6"/>
        <v>28</v>
      </c>
      <c r="M37" s="6">
        <f t="shared" si="7"/>
        <v>1</v>
      </c>
      <c r="N37" s="6">
        <f t="shared" si="8"/>
        <v>3.2445259576780142E-2</v>
      </c>
    </row>
    <row r="38" spans="1:14" x14ac:dyDescent="0.25">
      <c r="A38" s="7">
        <v>47</v>
      </c>
      <c r="B38" s="7" t="s">
        <v>76</v>
      </c>
      <c r="C38" s="8">
        <v>0.4774661992989484</v>
      </c>
      <c r="D38" s="8">
        <v>0.4531797696544817</v>
      </c>
      <c r="E38" s="8">
        <f t="shared" si="0"/>
        <v>5.3591160220994478E-2</v>
      </c>
      <c r="F38" s="8">
        <f t="shared" si="1"/>
        <v>5.3591160220994478E-2</v>
      </c>
      <c r="G38" s="7">
        <f t="shared" si="2"/>
        <v>4</v>
      </c>
      <c r="H38" s="8">
        <v>0.47116237799467614</v>
      </c>
      <c r="I38" s="8">
        <f t="shared" si="3"/>
        <v>0.15977941957602976</v>
      </c>
      <c r="J38" s="7">
        <f t="shared" si="4"/>
        <v>17</v>
      </c>
      <c r="K38" s="22">
        <f t="shared" si="5"/>
        <v>8.5627644745165116E-3</v>
      </c>
      <c r="L38" s="7">
        <f t="shared" si="6"/>
        <v>4</v>
      </c>
      <c r="M38" s="6">
        <f t="shared" si="7"/>
        <v>1</v>
      </c>
      <c r="N38" s="6">
        <f t="shared" si="8"/>
        <v>8.5627644745165116E-3</v>
      </c>
    </row>
    <row r="39" spans="1:14" x14ac:dyDescent="0.25">
      <c r="A39" s="7">
        <v>50</v>
      </c>
      <c r="B39" s="7" t="s">
        <v>77</v>
      </c>
      <c r="C39" s="8">
        <v>0.59799363836554931</v>
      </c>
      <c r="D39" s="8">
        <v>0.55419623195497925</v>
      </c>
      <c r="E39" s="8">
        <f t="shared" si="0"/>
        <v>7.9028697571743856E-2</v>
      </c>
      <c r="F39" s="8">
        <f t="shared" si="1"/>
        <v>7.9028697571743856E-2</v>
      </c>
      <c r="G39" s="7">
        <f t="shared" si="2"/>
        <v>9</v>
      </c>
      <c r="H39" s="8">
        <v>0.59225254684945294</v>
      </c>
      <c r="I39" s="8">
        <f t="shared" si="3"/>
        <v>0.12711140151700781</v>
      </c>
      <c r="J39" s="7">
        <f t="shared" si="4"/>
        <v>8</v>
      </c>
      <c r="K39" s="22">
        <f t="shared" si="5"/>
        <v>1.0045448508408113E-2</v>
      </c>
      <c r="L39" s="7">
        <f t="shared" si="6"/>
        <v>8</v>
      </c>
      <c r="M39" s="6">
        <f t="shared" si="7"/>
        <v>1</v>
      </c>
      <c r="N39" s="6">
        <f t="shared" si="8"/>
        <v>1.0045448508408113E-2</v>
      </c>
    </row>
    <row r="40" spans="1:14" x14ac:dyDescent="0.25">
      <c r="A40" s="7">
        <v>52</v>
      </c>
      <c r="B40" s="7" t="s">
        <v>78</v>
      </c>
      <c r="C40" s="8">
        <v>0.58874560375146545</v>
      </c>
      <c r="D40" s="8">
        <v>0.49495896834701053</v>
      </c>
      <c r="E40" s="8">
        <f t="shared" si="0"/>
        <v>0.18948365703458089</v>
      </c>
      <c r="F40" s="8">
        <f t="shared" si="1"/>
        <v>0.18948365703458089</v>
      </c>
      <c r="G40" s="7">
        <f t="shared" si="2"/>
        <v>30</v>
      </c>
      <c r="H40" s="8">
        <v>0.58491521133890156</v>
      </c>
      <c r="I40" s="8">
        <f t="shared" si="3"/>
        <v>0.12870592151249877</v>
      </c>
      <c r="J40" s="7">
        <f t="shared" si="4"/>
        <v>9</v>
      </c>
      <c r="K40" s="22">
        <f t="shared" si="5"/>
        <v>2.4387668690194004E-2</v>
      </c>
      <c r="L40" s="7">
        <f t="shared" si="6"/>
        <v>21</v>
      </c>
      <c r="M40" s="6">
        <f t="shared" si="7"/>
        <v>1</v>
      </c>
      <c r="N40" s="6">
        <f t="shared" si="8"/>
        <v>2.4387668690194004E-2</v>
      </c>
    </row>
    <row r="41" spans="1:14" x14ac:dyDescent="0.25">
      <c r="A41" s="7">
        <v>54</v>
      </c>
      <c r="B41" s="7" t="s">
        <v>79</v>
      </c>
      <c r="C41" s="8">
        <v>0.55165144061841176</v>
      </c>
      <c r="D41" s="8">
        <v>0.50245959241040061</v>
      </c>
      <c r="E41" s="8">
        <f t="shared" si="0"/>
        <v>9.7902097902097696E-2</v>
      </c>
      <c r="F41" s="8">
        <f t="shared" si="1"/>
        <v>9.7902097902097696E-2</v>
      </c>
      <c r="G41" s="7">
        <f t="shared" si="2"/>
        <v>13</v>
      </c>
      <c r="H41" s="8">
        <v>0.54249547920433994</v>
      </c>
      <c r="I41" s="8">
        <f t="shared" si="3"/>
        <v>0.13876991452991455</v>
      </c>
      <c r="J41" s="7">
        <f t="shared" si="4"/>
        <v>11</v>
      </c>
      <c r="K41" s="22">
        <f t="shared" si="5"/>
        <v>1.3585865758173424E-2</v>
      </c>
      <c r="L41" s="7">
        <f t="shared" si="6"/>
        <v>10</v>
      </c>
      <c r="M41" s="6">
        <f t="shared" si="7"/>
        <v>1</v>
      </c>
      <c r="N41" s="6">
        <f t="shared" si="8"/>
        <v>1.3585865758173424E-2</v>
      </c>
    </row>
    <row r="42" spans="1:14" x14ac:dyDescent="0.25">
      <c r="A42" s="7">
        <v>63</v>
      </c>
      <c r="B42" s="7" t="s">
        <v>80</v>
      </c>
      <c r="C42" s="8">
        <v>0.68387096774193545</v>
      </c>
      <c r="D42" s="8">
        <v>0.60412903225806447</v>
      </c>
      <c r="E42" s="8">
        <f t="shared" si="0"/>
        <v>0.13199487398547632</v>
      </c>
      <c r="F42" s="8">
        <f t="shared" si="1"/>
        <v>0.13199487398547632</v>
      </c>
      <c r="G42" s="7">
        <f t="shared" si="2"/>
        <v>18</v>
      </c>
      <c r="H42" s="8">
        <v>0.66564417177914115</v>
      </c>
      <c r="I42" s="8">
        <f t="shared" si="3"/>
        <v>0.11309653787073141</v>
      </c>
      <c r="J42" s="7">
        <f t="shared" si="4"/>
        <v>2</v>
      </c>
      <c r="K42" s="22">
        <f t="shared" si="5"/>
        <v>1.4928163264440844E-2</v>
      </c>
      <c r="L42" s="7">
        <f t="shared" si="6"/>
        <v>11</v>
      </c>
      <c r="M42" s="6">
        <f t="shared" si="7"/>
        <v>1</v>
      </c>
      <c r="N42" s="6">
        <f t="shared" si="8"/>
        <v>1.4928163264440844E-2</v>
      </c>
    </row>
    <row r="43" spans="1:14" x14ac:dyDescent="0.25">
      <c r="A43" s="7">
        <v>66</v>
      </c>
      <c r="B43" s="7" t="s">
        <v>81</v>
      </c>
      <c r="C43" s="8">
        <v>0.5293827160493827</v>
      </c>
      <c r="D43" s="8">
        <v>0.47185185185185186</v>
      </c>
      <c r="E43" s="8">
        <f t="shared" si="0"/>
        <v>0.12192569335426473</v>
      </c>
      <c r="F43" s="8">
        <f t="shared" si="1"/>
        <v>0.12192569335426473</v>
      </c>
      <c r="G43" s="7">
        <f t="shared" si="2"/>
        <v>15</v>
      </c>
      <c r="H43" s="8">
        <v>0.51570647335622533</v>
      </c>
      <c r="I43" s="8">
        <f t="shared" si="3"/>
        <v>0.14597848809636726</v>
      </c>
      <c r="J43" s="7">
        <f t="shared" si="4"/>
        <v>16</v>
      </c>
      <c r="K43" s="22">
        <f t="shared" si="5"/>
        <v>1.779852837595686E-2</v>
      </c>
      <c r="L43" s="7">
        <f t="shared" si="6"/>
        <v>14</v>
      </c>
      <c r="M43" s="6">
        <f t="shared" si="7"/>
        <v>1</v>
      </c>
      <c r="N43" s="6">
        <f t="shared" si="8"/>
        <v>1.779852837595686E-2</v>
      </c>
    </row>
    <row r="44" spans="1:14" x14ac:dyDescent="0.25">
      <c r="A44" s="7">
        <v>68</v>
      </c>
      <c r="B44" s="7" t="s">
        <v>82</v>
      </c>
      <c r="C44" s="8">
        <v>0.62869388675840288</v>
      </c>
      <c r="D44" s="8">
        <v>0.5867358448003609</v>
      </c>
      <c r="E44" s="8">
        <f t="shared" si="0"/>
        <v>7.1510957324106159E-2</v>
      </c>
      <c r="F44" s="8">
        <f t="shared" si="1"/>
        <v>7.1510957324106159E-2</v>
      </c>
      <c r="G44" s="7">
        <f t="shared" si="2"/>
        <v>7</v>
      </c>
      <c r="H44" s="8">
        <v>0.61874138723013317</v>
      </c>
      <c r="I44" s="8">
        <f t="shared" si="3"/>
        <v>0.12166965526431008</v>
      </c>
      <c r="J44" s="7">
        <f t="shared" si="4"/>
        <v>5</v>
      </c>
      <c r="K44" s="22">
        <f t="shared" si="5"/>
        <v>8.7007135252447857E-3</v>
      </c>
      <c r="L44" s="7">
        <f t="shared" si="6"/>
        <v>5</v>
      </c>
      <c r="M44" s="6">
        <f t="shared" si="7"/>
        <v>1</v>
      </c>
      <c r="N44" s="6">
        <f t="shared" si="8"/>
        <v>8.7007135252447857E-3</v>
      </c>
    </row>
    <row r="45" spans="1:14" x14ac:dyDescent="0.25">
      <c r="A45" s="7">
        <v>70</v>
      </c>
      <c r="B45" s="7" t="s">
        <v>83</v>
      </c>
      <c r="C45" s="8">
        <v>0.41373160945162729</v>
      </c>
      <c r="D45" s="8">
        <v>0.36402139991083371</v>
      </c>
      <c r="E45" s="8">
        <f t="shared" si="0"/>
        <v>0.13655848132271892</v>
      </c>
      <c r="F45" s="8">
        <f t="shared" si="1"/>
        <v>0.13655848132271892</v>
      </c>
      <c r="G45" s="7">
        <f t="shared" si="2"/>
        <v>20</v>
      </c>
      <c r="H45" s="8">
        <v>0.39499603758632401</v>
      </c>
      <c r="I45" s="8">
        <f t="shared" si="3"/>
        <v>0.19058938348362253</v>
      </c>
      <c r="J45" s="7">
        <f t="shared" si="4"/>
        <v>23</v>
      </c>
      <c r="K45" s="22">
        <f t="shared" si="5"/>
        <v>2.6026596764756781E-2</v>
      </c>
      <c r="L45" s="7">
        <f t="shared" si="6"/>
        <v>23</v>
      </c>
      <c r="M45" s="6">
        <f t="shared" si="7"/>
        <v>1</v>
      </c>
      <c r="N45" s="6">
        <f t="shared" si="8"/>
        <v>2.6026596764756781E-2</v>
      </c>
    </row>
    <row r="46" spans="1:14" x14ac:dyDescent="0.25">
      <c r="A46" s="7">
        <v>73</v>
      </c>
      <c r="B46" s="7" t="s">
        <v>84</v>
      </c>
      <c r="C46" s="8">
        <v>0.53773584905660377</v>
      </c>
      <c r="D46" s="8">
        <v>0.46589259796806964</v>
      </c>
      <c r="E46" s="8">
        <f t="shared" si="0"/>
        <v>0.15420560747663556</v>
      </c>
      <c r="F46" s="8">
        <f t="shared" si="1"/>
        <v>0.15420560747663556</v>
      </c>
      <c r="G46" s="7">
        <f t="shared" si="2"/>
        <v>26</v>
      </c>
      <c r="H46" s="8">
        <v>0.51810689310689306</v>
      </c>
      <c r="I46" s="8">
        <f t="shared" si="3"/>
        <v>0.14530216116333255</v>
      </c>
      <c r="J46" s="7">
        <f t="shared" si="4"/>
        <v>14</v>
      </c>
      <c r="K46" s="22">
        <f t="shared" si="5"/>
        <v>2.2406408029859701E-2</v>
      </c>
      <c r="L46" s="7">
        <f t="shared" si="6"/>
        <v>18</v>
      </c>
      <c r="M46" s="6">
        <f t="shared" si="7"/>
        <v>1</v>
      </c>
      <c r="N46" s="6">
        <f t="shared" si="8"/>
        <v>2.2406408029859701E-2</v>
      </c>
    </row>
    <row r="47" spans="1:14" x14ac:dyDescent="0.25">
      <c r="A47" s="7">
        <v>76</v>
      </c>
      <c r="B47" s="7" t="s">
        <v>85</v>
      </c>
      <c r="C47" s="8">
        <v>0.69820804195804198</v>
      </c>
      <c r="D47" s="8">
        <v>0.61407342657342656</v>
      </c>
      <c r="E47" s="8">
        <f t="shared" si="0"/>
        <v>0.13701067615658369</v>
      </c>
      <c r="F47" s="8">
        <f t="shared" si="1"/>
        <v>0.13701067615658369</v>
      </c>
      <c r="G47" s="7">
        <f t="shared" si="2"/>
        <v>21</v>
      </c>
      <c r="H47" s="8">
        <v>0.69070623418449506</v>
      </c>
      <c r="I47" s="8">
        <f t="shared" si="3"/>
        <v>0.10899286492025877</v>
      </c>
      <c r="J47" s="7">
        <f t="shared" si="4"/>
        <v>1</v>
      </c>
      <c r="K47" s="22">
        <f t="shared" si="5"/>
        <v>1.4933186118967845E-2</v>
      </c>
      <c r="L47" s="7">
        <f t="shared" si="6"/>
        <v>12</v>
      </c>
      <c r="M47" s="6">
        <f t="shared" si="7"/>
        <v>1</v>
      </c>
      <c r="N47" s="6">
        <f t="shared" si="8"/>
        <v>1.4933186118967845E-2</v>
      </c>
    </row>
    <row r="48" spans="1:14" x14ac:dyDescent="0.25">
      <c r="A48" s="7">
        <v>81</v>
      </c>
      <c r="B48" s="7" t="s">
        <v>86</v>
      </c>
      <c r="C48" s="8">
        <v>0.46934673366834173</v>
      </c>
      <c r="D48" s="8">
        <v>0.41172529313232831</v>
      </c>
      <c r="E48" s="8">
        <f t="shared" si="0"/>
        <v>0.13995117982099273</v>
      </c>
      <c r="F48" s="8">
        <f t="shared" si="1"/>
        <v>0.13995117982099273</v>
      </c>
      <c r="G48" s="7">
        <f t="shared" si="2"/>
        <v>23</v>
      </c>
      <c r="H48" s="8">
        <v>0.44957264957264959</v>
      </c>
      <c r="I48" s="8">
        <f t="shared" si="3"/>
        <v>0.16745247148288975</v>
      </c>
      <c r="J48" s="7">
        <f t="shared" si="4"/>
        <v>21</v>
      </c>
      <c r="K48" s="22">
        <f t="shared" si="5"/>
        <v>2.3435170947971561E-2</v>
      </c>
      <c r="L48" s="7">
        <f t="shared" si="6"/>
        <v>20</v>
      </c>
      <c r="M48" s="6">
        <f t="shared" si="7"/>
        <v>1</v>
      </c>
      <c r="N48" s="6">
        <f t="shared" si="8"/>
        <v>2.3435170947971561E-2</v>
      </c>
    </row>
    <row r="49" spans="1:26" x14ac:dyDescent="0.25">
      <c r="A49" s="7">
        <v>85</v>
      </c>
      <c r="B49" s="7" t="s">
        <v>87</v>
      </c>
      <c r="C49" s="8">
        <v>0.62262415695892093</v>
      </c>
      <c r="D49" s="8">
        <v>0.58461066830165542</v>
      </c>
      <c r="E49" s="8">
        <f t="shared" si="0"/>
        <v>6.5023597273204031E-2</v>
      </c>
      <c r="F49" s="8">
        <f t="shared" si="1"/>
        <v>6.5023597273204031E-2</v>
      </c>
      <c r="G49" s="7">
        <f t="shared" si="2"/>
        <v>6</v>
      </c>
      <c r="H49" s="8">
        <v>0.61483216237314597</v>
      </c>
      <c r="I49" s="8">
        <f t="shared" si="3"/>
        <v>0.1224432550689534</v>
      </c>
      <c r="J49" s="7">
        <f t="shared" si="4"/>
        <v>6</v>
      </c>
      <c r="K49" s="22">
        <f t="shared" si="5"/>
        <v>7.9617009064238235E-3</v>
      </c>
      <c r="L49" s="7">
        <f t="shared" si="6"/>
        <v>3</v>
      </c>
      <c r="M49" s="6">
        <f t="shared" si="7"/>
        <v>1</v>
      </c>
      <c r="N49" s="6">
        <f t="shared" si="8"/>
        <v>7.9617009064238235E-3</v>
      </c>
    </row>
    <row r="50" spans="1:26" x14ac:dyDescent="0.25">
      <c r="A50" s="7">
        <v>86</v>
      </c>
      <c r="B50" s="7" t="s">
        <v>88</v>
      </c>
      <c r="C50" s="8">
        <v>0.44893500819224469</v>
      </c>
      <c r="D50" s="8">
        <v>0.38776624795193881</v>
      </c>
      <c r="E50" s="8">
        <f t="shared" si="0"/>
        <v>0.15774647887323953</v>
      </c>
      <c r="F50" s="8">
        <f t="shared" si="1"/>
        <v>0.15774647887323953</v>
      </c>
      <c r="G50" s="7">
        <f t="shared" si="2"/>
        <v>27</v>
      </c>
      <c r="H50" s="8">
        <v>0.44347951946736142</v>
      </c>
      <c r="I50" s="8">
        <f t="shared" si="3"/>
        <v>0.16975316328580037</v>
      </c>
      <c r="J50" s="7">
        <f t="shared" si="4"/>
        <v>22</v>
      </c>
      <c r="K50" s="22">
        <f t="shared" si="5"/>
        <v>2.6777963785929088E-2</v>
      </c>
      <c r="L50" s="7">
        <f t="shared" si="6"/>
        <v>24</v>
      </c>
      <c r="M50" s="6">
        <f t="shared" si="7"/>
        <v>1</v>
      </c>
      <c r="N50" s="6">
        <f t="shared" si="8"/>
        <v>2.6777963785929088E-2</v>
      </c>
    </row>
    <row r="51" spans="1:26" x14ac:dyDescent="0.25">
      <c r="A51" s="14">
        <v>88</v>
      </c>
      <c r="B51" s="15" t="s">
        <v>89</v>
      </c>
      <c r="C51" s="8">
        <v>0.54103967168262657</v>
      </c>
      <c r="D51" s="8">
        <v>0.46648426812585497</v>
      </c>
      <c r="E51" s="16">
        <f t="shared" si="0"/>
        <v>0.15982404692082122</v>
      </c>
      <c r="F51" s="16">
        <f t="shared" si="1"/>
        <v>0.15982404692082122</v>
      </c>
      <c r="G51" s="14">
        <f t="shared" si="2"/>
        <v>28</v>
      </c>
      <c r="H51" s="8">
        <v>0.52569593147751603</v>
      </c>
      <c r="I51" s="16">
        <f t="shared" si="3"/>
        <v>0.14320455376259858</v>
      </c>
      <c r="J51" s="14">
        <f t="shared" si="4"/>
        <v>13</v>
      </c>
      <c r="K51" s="23">
        <f t="shared" si="5"/>
        <v>2.2887531319828822E-2</v>
      </c>
      <c r="L51" s="14">
        <f t="shared" si="6"/>
        <v>19</v>
      </c>
      <c r="M51" s="6">
        <f t="shared" si="7"/>
        <v>1</v>
      </c>
      <c r="N51" s="6">
        <f t="shared" si="8"/>
        <v>2.2887531319828822E-2</v>
      </c>
    </row>
    <row r="52" spans="1:26" x14ac:dyDescent="0.25">
      <c r="A52" s="7">
        <v>91</v>
      </c>
      <c r="B52" s="7" t="s">
        <v>90</v>
      </c>
      <c r="C52" s="8">
        <v>0.37765957446808512</v>
      </c>
      <c r="D52" s="8">
        <v>0.38404255319148939</v>
      </c>
      <c r="E52" s="8">
        <f t="shared" si="0"/>
        <v>-1.662049861495847E-2</v>
      </c>
      <c r="F52" s="8">
        <f t="shared" si="1"/>
        <v>1.662049861495847E-2</v>
      </c>
      <c r="G52" s="7">
        <f t="shared" si="2"/>
        <v>1</v>
      </c>
      <c r="H52" s="8">
        <v>0.38044633368756642</v>
      </c>
      <c r="I52" s="8">
        <f t="shared" si="3"/>
        <v>0.19787824093969347</v>
      </c>
      <c r="J52" s="7">
        <f t="shared" si="4"/>
        <v>24</v>
      </c>
      <c r="K52" s="22">
        <f t="shared" si="5"/>
        <v>3.2888350294685937E-3</v>
      </c>
      <c r="L52" s="7">
        <f t="shared" si="6"/>
        <v>1</v>
      </c>
      <c r="M52" s="6">
        <f t="shared" si="7"/>
        <v>-1</v>
      </c>
      <c r="N52" s="6">
        <f t="shared" si="8"/>
        <v>-3.2888350294685937E-3</v>
      </c>
    </row>
    <row r="53" spans="1:26" x14ac:dyDescent="0.25">
      <c r="A53" s="7">
        <v>94</v>
      </c>
      <c r="B53" s="7" t="s">
        <v>91</v>
      </c>
      <c r="C53" s="8">
        <v>0.20896000000000001</v>
      </c>
      <c r="D53" s="8">
        <v>0.19136</v>
      </c>
      <c r="E53" s="8">
        <f t="shared" si="0"/>
        <v>9.1973244147157213E-2</v>
      </c>
      <c r="F53" s="8">
        <f t="shared" si="1"/>
        <v>9.1973244147157213E-2</v>
      </c>
      <c r="G53" s="7">
        <f t="shared" si="2"/>
        <v>11</v>
      </c>
      <c r="H53" s="8">
        <v>0.20151417525773196</v>
      </c>
      <c r="I53" s="8">
        <f t="shared" si="3"/>
        <v>0.3735819139560147</v>
      </c>
      <c r="J53" s="7">
        <f t="shared" si="4"/>
        <v>30</v>
      </c>
      <c r="K53" s="22">
        <f t="shared" si="5"/>
        <v>3.4359540581238815E-2</v>
      </c>
      <c r="L53" s="7">
        <f t="shared" si="6"/>
        <v>29</v>
      </c>
      <c r="M53" s="6">
        <f t="shared" si="7"/>
        <v>1</v>
      </c>
      <c r="N53" s="6">
        <f t="shared" si="8"/>
        <v>3.4359540581238815E-2</v>
      </c>
    </row>
    <row r="54" spans="1:26" x14ac:dyDescent="0.25">
      <c r="A54" s="7">
        <v>95</v>
      </c>
      <c r="B54" s="7" t="s">
        <v>92</v>
      </c>
      <c r="C54" s="8">
        <v>0.34291249596383599</v>
      </c>
      <c r="D54" s="8">
        <v>0.32612205360025831</v>
      </c>
      <c r="E54" s="8">
        <f t="shared" si="0"/>
        <v>5.1485148514851573E-2</v>
      </c>
      <c r="F54" s="8">
        <f t="shared" si="1"/>
        <v>5.1485148514851573E-2</v>
      </c>
      <c r="G54" s="7">
        <f t="shared" si="2"/>
        <v>3</v>
      </c>
      <c r="H54" s="8">
        <v>0.32795188350743909</v>
      </c>
      <c r="I54" s="8">
        <f>MIN($H$24:$H$56)/H54</f>
        <v>0.22955212355212354</v>
      </c>
      <c r="J54" s="7">
        <f t="shared" si="4"/>
        <v>27</v>
      </c>
      <c r="K54" s="22">
        <f t="shared" si="5"/>
        <v>1.1818525172980638E-2</v>
      </c>
      <c r="L54" s="7">
        <f t="shared" si="6"/>
        <v>9</v>
      </c>
      <c r="M54" s="6">
        <f t="shared" si="7"/>
        <v>1</v>
      </c>
      <c r="N54" s="6">
        <f t="shared" si="8"/>
        <v>1.1818525172980638E-2</v>
      </c>
    </row>
    <row r="55" spans="1:26" x14ac:dyDescent="0.25">
      <c r="A55" s="7">
        <v>97</v>
      </c>
      <c r="B55" s="7" t="s">
        <v>93</v>
      </c>
      <c r="C55" s="8">
        <v>7.8762886597938148E-2</v>
      </c>
      <c r="D55" s="8">
        <v>7.2577319587628863E-2</v>
      </c>
      <c r="E55" s="8">
        <f t="shared" si="0"/>
        <v>8.5227272727272804E-2</v>
      </c>
      <c r="F55" s="8">
        <f t="shared" si="1"/>
        <v>8.5227272727272804E-2</v>
      </c>
      <c r="G55" s="7">
        <f t="shared" si="2"/>
        <v>10</v>
      </c>
      <c r="H55" s="8">
        <v>7.5282051282051288E-2</v>
      </c>
      <c r="I55" s="8">
        <f t="shared" si="3"/>
        <v>1</v>
      </c>
      <c r="J55" s="7">
        <f>RANK(I55,$I$24:$I$56,1)</f>
        <v>33</v>
      </c>
      <c r="K55" s="22">
        <f t="shared" si="5"/>
        <v>8.5227272727272804E-2</v>
      </c>
      <c r="L55" s="7">
        <f t="shared" si="6"/>
        <v>32</v>
      </c>
      <c r="M55" s="6">
        <f t="shared" si="7"/>
        <v>1</v>
      </c>
      <c r="N55" s="6">
        <f t="shared" si="8"/>
        <v>8.5227272727272804E-2</v>
      </c>
    </row>
    <row r="56" spans="1:26" x14ac:dyDescent="0.25">
      <c r="A56" s="7">
        <v>99</v>
      </c>
      <c r="B56" s="7" t="s">
        <v>94</v>
      </c>
      <c r="C56" s="8">
        <v>0.20590043023970497</v>
      </c>
      <c r="D56" s="8">
        <v>0.18531038721573448</v>
      </c>
      <c r="E56" s="8">
        <f t="shared" si="0"/>
        <v>0.11111111111111109</v>
      </c>
      <c r="F56" s="8">
        <f t="shared" si="1"/>
        <v>0.11111111111111109</v>
      </c>
      <c r="G56" s="7">
        <f t="shared" si="2"/>
        <v>14</v>
      </c>
      <c r="H56" s="8">
        <v>0.19971760276121744</v>
      </c>
      <c r="I56" s="8">
        <f t="shared" si="3"/>
        <v>0.37694249400769436</v>
      </c>
      <c r="J56" s="7">
        <f t="shared" si="4"/>
        <v>31</v>
      </c>
      <c r="K56" s="22">
        <f t="shared" si="5"/>
        <v>4.1882499334188257E-2</v>
      </c>
      <c r="L56" s="7">
        <f t="shared" si="6"/>
        <v>31</v>
      </c>
      <c r="M56" s="6">
        <f t="shared" si="7"/>
        <v>1</v>
      </c>
      <c r="N56" s="6">
        <f t="shared" si="8"/>
        <v>4.1882499334188257E-2</v>
      </c>
    </row>
    <row r="57" spans="1:26" customFormat="1" ht="13.35" customHeight="1" x14ac:dyDescent="0.25">
      <c r="A57" s="31" t="s">
        <v>95</v>
      </c>
      <c r="B57" s="31"/>
      <c r="C57" s="31"/>
      <c r="D57" s="31"/>
      <c r="E57" s="31"/>
      <c r="F57" s="31"/>
      <c r="G57" s="31"/>
      <c r="H57" s="31"/>
      <c r="I57" s="31"/>
      <c r="J57" s="31"/>
      <c r="K57" s="31"/>
      <c r="L57" s="31"/>
      <c r="M57" s="31"/>
      <c r="N57" s="6"/>
      <c r="O57" s="6"/>
      <c r="P57" s="6"/>
      <c r="Q57" s="6"/>
      <c r="R57" s="6"/>
      <c r="S57" s="6"/>
      <c r="T57" s="6"/>
      <c r="U57" s="6"/>
      <c r="V57" s="6"/>
      <c r="W57" s="6"/>
      <c r="X57" s="6"/>
      <c r="Y57" s="6"/>
      <c r="Z57" s="6"/>
    </row>
    <row r="58" spans="1:26" customFormat="1" ht="13.35" customHeight="1" x14ac:dyDescent="0.25">
      <c r="A58" s="32" t="s">
        <v>96</v>
      </c>
      <c r="B58" s="32"/>
      <c r="C58" s="20">
        <f>AVERAGE(C24:C56)</f>
        <v>0.46971400838193589</v>
      </c>
      <c r="D58" s="20">
        <f>AVERAGE(D24:D56)</f>
        <v>0.42007000320862359</v>
      </c>
      <c r="E58" s="20">
        <f>AVERAGE(E24:E56)</f>
        <v>0.12122004773025993</v>
      </c>
      <c r="F58" s="20">
        <f>AVERAGE(F24:F56)</f>
        <v>0.12222735067662104</v>
      </c>
      <c r="G58" s="17" t="s">
        <v>97</v>
      </c>
      <c r="H58" s="20">
        <f>AVERAGE(H24:H56)</f>
        <v>0.45968400726732511</v>
      </c>
      <c r="I58" s="20">
        <f>AVERAGE(I24:I56)</f>
        <v>0.2052845561353536</v>
      </c>
      <c r="J58" s="17" t="s">
        <v>97</v>
      </c>
      <c r="K58" s="20">
        <f>AVERAGE(K24:K56)</f>
        <v>2.4958296530335523E-2</v>
      </c>
      <c r="L58" s="17" t="s">
        <v>97</v>
      </c>
      <c r="M58" s="20">
        <f>AVERAGE(M24:M56)</f>
        <v>0.93939393939393945</v>
      </c>
      <c r="N58" s="6"/>
      <c r="O58" s="6"/>
      <c r="P58" s="6"/>
      <c r="Q58" s="6"/>
      <c r="R58" s="6"/>
      <c r="S58" s="6"/>
      <c r="T58" s="6"/>
      <c r="U58" s="6"/>
      <c r="V58" s="6"/>
      <c r="W58" s="6"/>
      <c r="X58" s="6"/>
      <c r="Y58" s="6"/>
      <c r="Z58" s="6"/>
    </row>
    <row r="59" spans="1:26" customFormat="1" ht="13.35" customHeight="1" x14ac:dyDescent="0.25">
      <c r="A59" s="32" t="s">
        <v>98</v>
      </c>
      <c r="B59" s="32"/>
      <c r="C59" s="20">
        <f>_xlfn.STDEV.S(C24:C56)</f>
        <v>0.15698570119673116</v>
      </c>
      <c r="D59" s="20">
        <f>_xlfn.STDEV.S(D24:D56)</f>
        <v>0.14147407661458797</v>
      </c>
      <c r="E59" s="20">
        <f>_xlfn.STDEV.S(E24:E56)</f>
        <v>5.9356024875190518E-2</v>
      </c>
      <c r="F59" s="20">
        <f>_xlfn.STDEV.S(F24:F56)</f>
        <v>5.7186091991252005E-2</v>
      </c>
      <c r="G59" s="17" t="s">
        <v>97</v>
      </c>
      <c r="H59" s="20">
        <f>_xlfn.STDEV.S(H24:H56)</f>
        <v>0.15573046947393368</v>
      </c>
      <c r="I59" s="20">
        <f>_xlfn.STDEV.S(I24:I56)</f>
        <v>0.1613553093356927</v>
      </c>
      <c r="J59" s="17" t="s">
        <v>97</v>
      </c>
      <c r="K59" s="20">
        <f>_xlfn.STDEV.S(K24:K56)</f>
        <v>2.1975725872064013E-2</v>
      </c>
      <c r="L59" s="17" t="s">
        <v>97</v>
      </c>
      <c r="M59" s="20">
        <f>_xlfn.STDEV.S(M24:M56)</f>
        <v>0.3481553119113957</v>
      </c>
      <c r="N59" s="6"/>
      <c r="O59" s="6"/>
      <c r="P59" s="6"/>
      <c r="Q59" s="6"/>
      <c r="R59" s="6"/>
      <c r="S59" s="6"/>
      <c r="T59" s="6"/>
      <c r="U59" s="6"/>
      <c r="V59" s="6"/>
      <c r="W59" s="6"/>
      <c r="X59" s="6"/>
      <c r="Y59" s="6"/>
      <c r="Z59" s="6"/>
    </row>
    <row r="60" spans="1:26" customFormat="1" ht="13.35" customHeight="1" x14ac:dyDescent="0.25">
      <c r="A60" s="32" t="s">
        <v>99</v>
      </c>
      <c r="B60" s="32"/>
      <c r="C60" s="20">
        <f>_xlfn.VAR.S(C24:C56)</f>
        <v>2.4644510380229356E-2</v>
      </c>
      <c r="D60" s="20">
        <f>_xlfn.VAR.S(D24:D56)</f>
        <v>2.0014914353950308E-2</v>
      </c>
      <c r="E60" s="20">
        <f>_xlfn.VAR.S(E24:E56)</f>
        <v>3.5231376889842351E-3</v>
      </c>
      <c r="F60" s="20">
        <f>_xlfn.VAR.S(F24:F56)</f>
        <v>3.2702491172319371E-3</v>
      </c>
      <c r="G60" s="17" t="s">
        <v>97</v>
      </c>
      <c r="H60" s="20">
        <f>_xlfn.VAR.S(H24:H56)</f>
        <v>2.4251979122571793E-2</v>
      </c>
      <c r="I60" s="20">
        <f>_xlfn.VAR.S(I24:I56)</f>
        <v>2.6035535850817075E-2</v>
      </c>
      <c r="J60" s="17" t="s">
        <v>97</v>
      </c>
      <c r="K60" s="20">
        <f>_xlfn.VAR.S(K24:K56)</f>
        <v>4.8293252760410357E-4</v>
      </c>
      <c r="L60" s="17" t="s">
        <v>97</v>
      </c>
      <c r="M60" s="20">
        <f>_xlfn.VAR.S(M24:M56)</f>
        <v>0.12121212121212122</v>
      </c>
      <c r="N60" s="6"/>
      <c r="O60" s="6"/>
      <c r="P60" s="6"/>
      <c r="Q60" s="6"/>
      <c r="R60" s="6"/>
      <c r="S60" s="6"/>
      <c r="T60" s="6"/>
      <c r="U60" s="6"/>
      <c r="V60" s="6"/>
      <c r="W60" s="6"/>
      <c r="X60" s="6"/>
      <c r="Y60" s="6"/>
      <c r="Z60" s="6"/>
    </row>
    <row r="61" spans="1:26" customFormat="1" ht="13.35" customHeight="1" x14ac:dyDescent="0.25">
      <c r="A61" s="32" t="s">
        <v>100</v>
      </c>
      <c r="B61" s="32"/>
      <c r="C61" s="20">
        <f>MAX(C24:C56)</f>
        <v>0.69820804195804198</v>
      </c>
      <c r="D61" s="20">
        <f>MAX(D24:D56)</f>
        <v>0.61407342657342656</v>
      </c>
      <c r="E61" s="20">
        <f>MAX(E24:E56)</f>
        <v>0.29843749999999997</v>
      </c>
      <c r="F61" s="20">
        <f>MAX(F24:F56)</f>
        <v>0.29843749999999997</v>
      </c>
      <c r="G61" s="17" t="s">
        <v>97</v>
      </c>
      <c r="H61" s="20">
        <f>MAX(H24:H56)</f>
        <v>0.69070623418449506</v>
      </c>
      <c r="I61" s="20">
        <f>MAX(I24:I56)</f>
        <v>1</v>
      </c>
      <c r="J61" s="17" t="s">
        <v>97</v>
      </c>
      <c r="K61" s="20">
        <f>MAX(K24:K56)</f>
        <v>0.1141219090449546</v>
      </c>
      <c r="L61" s="17" t="s">
        <v>97</v>
      </c>
      <c r="M61" s="20">
        <f>MAX(M24:M56)</f>
        <v>1</v>
      </c>
      <c r="N61" s="6"/>
      <c r="O61" s="6"/>
      <c r="P61" s="6"/>
      <c r="Q61" s="6"/>
      <c r="R61" s="6"/>
      <c r="S61" s="6"/>
      <c r="T61" s="6"/>
      <c r="U61" s="6"/>
      <c r="V61" s="6"/>
      <c r="W61" s="6"/>
      <c r="X61" s="6"/>
      <c r="Y61" s="6"/>
      <c r="Z61" s="6"/>
    </row>
    <row r="62" spans="1:26" customFormat="1" ht="13.35" customHeight="1" x14ac:dyDescent="0.25">
      <c r="A62" s="32" t="s">
        <v>101</v>
      </c>
      <c r="B62" s="32"/>
      <c r="C62" s="20">
        <f>MIN(C24:C56)</f>
        <v>7.8762886597938148E-2</v>
      </c>
      <c r="D62" s="20">
        <f>MIN(D24:D56)</f>
        <v>7.2577319587628863E-2</v>
      </c>
      <c r="E62" s="20">
        <f>MIN(E24:E56)</f>
        <v>-1.662049861495847E-2</v>
      </c>
      <c r="F62" s="20">
        <f>MIN(F24:F56)</f>
        <v>1.662049861495847E-2</v>
      </c>
      <c r="G62" s="17" t="s">
        <v>97</v>
      </c>
      <c r="H62" s="20">
        <f>MIN(H24:H56)</f>
        <v>7.5282051282051288E-2</v>
      </c>
      <c r="I62" s="20">
        <f>MIN(I24:I56)</f>
        <v>0.10899286492025877</v>
      </c>
      <c r="J62" s="17" t="s">
        <v>97</v>
      </c>
      <c r="K62" s="20">
        <f>MIN(K24:K56)</f>
        <v>3.2888350294685937E-3</v>
      </c>
      <c r="L62" s="17" t="s">
        <v>97</v>
      </c>
      <c r="M62" s="20">
        <f>MIN(M24:M56)</f>
        <v>-1</v>
      </c>
      <c r="N62" s="6"/>
      <c r="O62" s="6"/>
      <c r="P62" s="6"/>
      <c r="Q62" s="6"/>
      <c r="R62" s="6"/>
      <c r="S62" s="6"/>
      <c r="T62" s="6"/>
      <c r="U62" s="6"/>
      <c r="V62" s="6"/>
      <c r="W62" s="6"/>
      <c r="X62" s="6"/>
      <c r="Y62" s="6"/>
      <c r="Z62" s="6"/>
    </row>
    <row r="63" spans="1:26" ht="18.75" x14ac:dyDescent="0.25">
      <c r="A63" s="26" t="s">
        <v>102</v>
      </c>
      <c r="B63" s="26"/>
      <c r="C63" s="26"/>
      <c r="D63" s="26"/>
      <c r="E63" s="26"/>
      <c r="F63" s="26"/>
      <c r="G63" s="26"/>
      <c r="H63" s="26"/>
      <c r="I63" s="26"/>
      <c r="J63" s="26"/>
      <c r="K63" s="26"/>
      <c r="L63" s="26"/>
      <c r="M63" s="26"/>
    </row>
    <row r="64" spans="1:26" ht="43.7" customHeight="1" x14ac:dyDescent="0.25">
      <c r="A64" s="27"/>
      <c r="B64" s="27"/>
      <c r="C64" s="27"/>
      <c r="D64" s="27"/>
      <c r="E64" s="27"/>
      <c r="F64" s="27"/>
      <c r="G64" s="27"/>
      <c r="H64" s="27"/>
      <c r="I64" s="27"/>
      <c r="J64" s="27"/>
      <c r="K64" s="27"/>
      <c r="L64" s="27"/>
      <c r="M64" s="27"/>
    </row>
  </sheetData>
  <mergeCells count="20">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 ref="B18:M18"/>
    <mergeCell ref="A14:M14"/>
    <mergeCell ref="B15:F15"/>
    <mergeCell ref="H15:M15"/>
    <mergeCell ref="B16:M16"/>
    <mergeCell ref="B17:M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F576F-24E4-4101-80F6-157594082EFC}">
  <dimension ref="A14:Z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3" ht="18.75" x14ac:dyDescent="0.25">
      <c r="A14" s="26" t="s">
        <v>35</v>
      </c>
      <c r="B14" s="26"/>
      <c r="C14" s="26"/>
      <c r="D14" s="26"/>
      <c r="E14" s="26"/>
      <c r="F14" s="26"/>
      <c r="G14" s="26"/>
      <c r="H14" s="26"/>
      <c r="I14" s="26"/>
      <c r="J14" s="26"/>
      <c r="K14" s="26"/>
      <c r="L14" s="26"/>
      <c r="M14" s="26"/>
    </row>
    <row r="15" spans="1:13" s="3" customFormat="1" ht="44.1" customHeight="1" x14ac:dyDescent="0.25">
      <c r="A15" s="2" t="s">
        <v>1</v>
      </c>
      <c r="B15" s="25" t="s">
        <v>9</v>
      </c>
      <c r="C15" s="25"/>
      <c r="D15" s="25"/>
      <c r="E15" s="25"/>
      <c r="F15" s="25"/>
      <c r="G15" s="2" t="s">
        <v>3</v>
      </c>
      <c r="H15" s="25" t="s">
        <v>36</v>
      </c>
      <c r="I15" s="25"/>
      <c r="J15" s="25"/>
      <c r="K15" s="25"/>
      <c r="L15" s="25"/>
      <c r="M15" s="25"/>
    </row>
    <row r="16" spans="1:13" s="3" customFormat="1" ht="44.1" customHeight="1" x14ac:dyDescent="0.25">
      <c r="A16" s="2" t="s">
        <v>5</v>
      </c>
      <c r="B16" s="25" t="s">
        <v>108</v>
      </c>
      <c r="C16" s="25"/>
      <c r="D16" s="25"/>
      <c r="E16" s="25"/>
      <c r="F16" s="25"/>
      <c r="G16" s="25"/>
      <c r="H16" s="25"/>
      <c r="I16" s="25"/>
      <c r="J16" s="25"/>
      <c r="K16" s="25"/>
      <c r="L16" s="25"/>
      <c r="M16" s="25"/>
    </row>
    <row r="17" spans="1:14" s="3" customFormat="1" ht="44.1" customHeight="1" x14ac:dyDescent="0.25">
      <c r="A17" s="2" t="s">
        <v>37</v>
      </c>
      <c r="B17" s="25" t="s">
        <v>109</v>
      </c>
      <c r="C17" s="25"/>
      <c r="D17" s="25"/>
      <c r="E17" s="25"/>
      <c r="F17" s="25"/>
      <c r="G17" s="25"/>
      <c r="H17" s="25"/>
      <c r="I17" s="25"/>
      <c r="J17" s="25"/>
      <c r="K17" s="25"/>
      <c r="L17" s="25"/>
      <c r="M17" s="25"/>
    </row>
    <row r="18" spans="1:14" s="3" customFormat="1" ht="44.1" customHeight="1" x14ac:dyDescent="0.25">
      <c r="A18" s="2" t="s">
        <v>39</v>
      </c>
      <c r="B18" s="25" t="s">
        <v>133</v>
      </c>
      <c r="C18" s="25"/>
      <c r="D18" s="25"/>
      <c r="E18" s="25"/>
      <c r="F18" s="25"/>
      <c r="G18" s="25"/>
      <c r="H18" s="25"/>
      <c r="I18" s="25"/>
      <c r="J18" s="25"/>
      <c r="K18" s="25"/>
      <c r="L18" s="25"/>
      <c r="M18" s="25"/>
    </row>
    <row r="19" spans="1:14" s="3" customFormat="1" ht="44.1" customHeight="1" x14ac:dyDescent="0.25">
      <c r="A19" s="2" t="s">
        <v>41</v>
      </c>
      <c r="B19" s="25"/>
      <c r="C19" s="25"/>
      <c r="D19" s="25"/>
      <c r="E19" s="25"/>
      <c r="F19" s="25"/>
      <c r="G19" s="25"/>
      <c r="H19" s="25"/>
      <c r="I19" s="25"/>
      <c r="J19" s="25"/>
      <c r="K19" s="25"/>
      <c r="L19" s="25"/>
      <c r="M19" s="25"/>
    </row>
    <row r="20" spans="1:14" s="3" customFormat="1" ht="44.1" customHeight="1" x14ac:dyDescent="0.25">
      <c r="A20" s="2" t="s">
        <v>42</v>
      </c>
      <c r="B20" s="25" t="s">
        <v>126</v>
      </c>
      <c r="C20" s="25"/>
      <c r="D20" s="25"/>
      <c r="E20" s="25"/>
      <c r="F20" s="25"/>
      <c r="G20" s="25"/>
      <c r="H20" s="25"/>
      <c r="I20" s="25"/>
      <c r="J20" s="25"/>
      <c r="K20" s="25"/>
      <c r="L20" s="25"/>
      <c r="M20" s="25"/>
    </row>
    <row r="21" spans="1:14" s="3" customFormat="1" ht="43.7" customHeight="1" x14ac:dyDescent="0.25">
      <c r="A21" s="18" t="s">
        <v>43</v>
      </c>
      <c r="B21" s="25" t="s">
        <v>138</v>
      </c>
      <c r="C21" s="25"/>
      <c r="D21" s="25"/>
      <c r="E21" s="19" t="s">
        <v>45</v>
      </c>
      <c r="F21" s="28" t="s">
        <v>139</v>
      </c>
      <c r="G21" s="29"/>
      <c r="H21" s="29"/>
      <c r="I21" s="30"/>
      <c r="J21" s="2" t="s">
        <v>47</v>
      </c>
      <c r="K21" s="25" t="s">
        <v>13</v>
      </c>
      <c r="L21" s="25"/>
      <c r="M21" s="25"/>
    </row>
    <row r="22" spans="1:14" ht="18.75" x14ac:dyDescent="0.25">
      <c r="A22" s="26" t="s">
        <v>48</v>
      </c>
      <c r="B22" s="26"/>
      <c r="C22" s="26"/>
      <c r="D22" s="26"/>
      <c r="E22" s="26"/>
      <c r="F22" s="26"/>
      <c r="G22" s="26"/>
      <c r="H22" s="26"/>
      <c r="I22" s="26"/>
      <c r="J22" s="26"/>
      <c r="K22" s="26"/>
      <c r="L22" s="26"/>
      <c r="M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c r="M23" s="2" t="s">
        <v>61</v>
      </c>
    </row>
    <row r="24" spans="1:14" x14ac:dyDescent="0.25">
      <c r="A24" s="7">
        <v>5</v>
      </c>
      <c r="B24" s="7" t="s">
        <v>62</v>
      </c>
      <c r="C24" s="8">
        <v>0.72302749018207779</v>
      </c>
      <c r="D24" s="8">
        <v>0.6910990556560177</v>
      </c>
      <c r="E24" s="8">
        <f>(C24-D24)/D24</f>
        <v>4.6199505359984031E-2</v>
      </c>
      <c r="F24" s="8">
        <f>ABS(E24)</f>
        <v>4.6199505359984031E-2</v>
      </c>
      <c r="G24" s="7">
        <f>RANK(F24,$F$24:$F$56,1)</f>
        <v>25</v>
      </c>
      <c r="H24" s="8">
        <v>0.70800642782871726</v>
      </c>
      <c r="I24" s="8">
        <f>MIN($H$24:$H$56)/H24</f>
        <v>1.4863631206600472E-3</v>
      </c>
      <c r="J24" s="7">
        <f>RANK(I24,$I$24:$I$56,1)</f>
        <v>19</v>
      </c>
      <c r="K24" s="22">
        <f>I24*F24</f>
        <v>6.8669240959816434E-5</v>
      </c>
      <c r="L24" s="7">
        <f>RANK(K24,$K$24:$K$56,1)</f>
        <v>24</v>
      </c>
      <c r="M24" s="6">
        <f>IF(E24&gt;0,1,-1)</f>
        <v>1</v>
      </c>
      <c r="N24" s="6">
        <f>K24*M24</f>
        <v>6.8669240959816434E-5</v>
      </c>
    </row>
    <row r="25" spans="1:14" x14ac:dyDescent="0.25">
      <c r="A25" s="7">
        <v>8</v>
      </c>
      <c r="B25" s="7" t="s">
        <v>63</v>
      </c>
      <c r="C25" s="8">
        <v>0.87815750371471024</v>
      </c>
      <c r="D25" s="8">
        <v>0.85504073319755602</v>
      </c>
      <c r="E25" s="8">
        <f t="shared" ref="E25:E56" si="0">(C25-D25)/D25</f>
        <v>2.7035870479182326E-2</v>
      </c>
      <c r="F25" s="8">
        <f t="shared" ref="F25:F56" si="1">ABS(E25)</f>
        <v>2.7035870479182326E-2</v>
      </c>
      <c r="G25" s="7">
        <f t="shared" ref="G25:G56" si="2">RANK(F25,$F$24:$F$56,1)</f>
        <v>11</v>
      </c>
      <c r="H25" s="8">
        <v>0.86694812729921245</v>
      </c>
      <c r="I25" s="8">
        <f t="shared" ref="I25:I56" si="3">MIN($H$24:$H$56)/H25</f>
        <v>1.2138611416039914E-3</v>
      </c>
      <c r="J25" s="7">
        <f t="shared" ref="J25:J56" si="4">RANK(I25,$I$24:$I$56,1)</f>
        <v>4</v>
      </c>
      <c r="K25" s="22">
        <f t="shared" ref="K25:K56" si="5">I25*F25</f>
        <v>3.2817792604117912E-5</v>
      </c>
      <c r="L25" s="7">
        <f t="shared" ref="L25:L56" si="6">RANK(K25,$K$24:$K$56,1)</f>
        <v>7</v>
      </c>
      <c r="M25" s="6">
        <f t="shared" ref="M25:M56" si="7">IF(E25&gt;0,1,-1)</f>
        <v>1</v>
      </c>
      <c r="N25" s="6">
        <f t="shared" ref="N25:N56" si="8">K25*M25</f>
        <v>3.2817792604117912E-5</v>
      </c>
    </row>
    <row r="26" spans="1:14" x14ac:dyDescent="0.25">
      <c r="A26" s="7">
        <v>11</v>
      </c>
      <c r="B26" s="7" t="s">
        <v>64</v>
      </c>
      <c r="C26" s="8">
        <v>0.95156324827255934</v>
      </c>
      <c r="D26" s="8">
        <v>0.94581888246628132</v>
      </c>
      <c r="E26" s="8">
        <f t="shared" si="0"/>
        <v>6.0734310899981485E-3</v>
      </c>
      <c r="F26" s="8">
        <f t="shared" si="1"/>
        <v>6.0734310899981485E-3</v>
      </c>
      <c r="G26" s="7">
        <f t="shared" si="2"/>
        <v>2</v>
      </c>
      <c r="H26" s="8">
        <v>0.94886198898231366</v>
      </c>
      <c r="I26" s="8">
        <f t="shared" si="3"/>
        <v>1.1090702923441482E-3</v>
      </c>
      <c r="J26" s="7">
        <f t="shared" si="4"/>
        <v>1</v>
      </c>
      <c r="K26" s="22">
        <f t="shared" si="5"/>
        <v>6.7358619945162854E-6</v>
      </c>
      <c r="L26" s="7">
        <f t="shared" si="6"/>
        <v>1</v>
      </c>
      <c r="M26" s="6">
        <f t="shared" si="7"/>
        <v>1</v>
      </c>
      <c r="N26" s="6">
        <f t="shared" si="8"/>
        <v>6.7358619945162854E-6</v>
      </c>
    </row>
    <row r="27" spans="1:14" x14ac:dyDescent="0.25">
      <c r="A27" s="7">
        <v>13</v>
      </c>
      <c r="B27" s="7" t="s">
        <v>65</v>
      </c>
      <c r="C27" s="8">
        <v>0.84176327599102463</v>
      </c>
      <c r="D27" s="8">
        <v>0.81744127936031985</v>
      </c>
      <c r="E27" s="8">
        <f t="shared" si="0"/>
        <v>2.9753815038234554E-2</v>
      </c>
      <c r="F27" s="8">
        <f t="shared" si="1"/>
        <v>2.9753815038234554E-2</v>
      </c>
      <c r="G27" s="7">
        <f t="shared" si="2"/>
        <v>12</v>
      </c>
      <c r="H27" s="8">
        <v>0.83000821216366361</v>
      </c>
      <c r="I27" s="8">
        <f t="shared" si="3"/>
        <v>1.2678846161914335E-3</v>
      </c>
      <c r="J27" s="7">
        <f t="shared" si="4"/>
        <v>7</v>
      </c>
      <c r="K27" s="22">
        <f t="shared" si="5"/>
        <v>3.7724404359982923E-5</v>
      </c>
      <c r="L27" s="7">
        <f t="shared" si="6"/>
        <v>9</v>
      </c>
      <c r="M27" s="6">
        <f t="shared" si="7"/>
        <v>1</v>
      </c>
      <c r="N27" s="6">
        <f t="shared" si="8"/>
        <v>3.7724404359982923E-5</v>
      </c>
    </row>
    <row r="28" spans="1:14" x14ac:dyDescent="0.25">
      <c r="A28" s="7">
        <v>15</v>
      </c>
      <c r="B28" s="7" t="s">
        <v>66</v>
      </c>
      <c r="C28" s="8">
        <v>0.82727713178294571</v>
      </c>
      <c r="D28" s="8">
        <v>0.81316408757042002</v>
      </c>
      <c r="E28" s="8">
        <f t="shared" si="0"/>
        <v>1.7355715074300417E-2</v>
      </c>
      <c r="F28" s="8">
        <f t="shared" si="1"/>
        <v>1.7355715074300417E-2</v>
      </c>
      <c r="G28" s="7">
        <f t="shared" si="2"/>
        <v>5</v>
      </c>
      <c r="H28" s="8">
        <v>0.82079580808907815</v>
      </c>
      <c r="I28" s="8">
        <f t="shared" si="3"/>
        <v>1.2821150317091484E-3</v>
      </c>
      <c r="J28" s="7">
        <f t="shared" si="4"/>
        <v>9</v>
      </c>
      <c r="K28" s="22">
        <f t="shared" si="5"/>
        <v>2.2252023182821626E-5</v>
      </c>
      <c r="L28" s="7">
        <f t="shared" si="6"/>
        <v>2</v>
      </c>
      <c r="M28" s="6">
        <f t="shared" si="7"/>
        <v>1</v>
      </c>
      <c r="N28" s="6">
        <f t="shared" si="8"/>
        <v>2.2252023182821626E-5</v>
      </c>
    </row>
    <row r="29" spans="1:14" x14ac:dyDescent="0.25">
      <c r="A29" s="7">
        <v>17</v>
      </c>
      <c r="B29" s="7" t="s">
        <v>67</v>
      </c>
      <c r="C29" s="8">
        <v>0.78914152716856145</v>
      </c>
      <c r="D29" s="8">
        <v>0.75578631948749742</v>
      </c>
      <c r="E29" s="8">
        <f t="shared" si="0"/>
        <v>4.4133119138333142E-2</v>
      </c>
      <c r="F29" s="8">
        <f t="shared" si="1"/>
        <v>4.4133119138333142E-2</v>
      </c>
      <c r="G29" s="7">
        <f t="shared" si="2"/>
        <v>21</v>
      </c>
      <c r="H29" s="8">
        <v>0.77365820902681182</v>
      </c>
      <c r="I29" s="8">
        <f t="shared" si="3"/>
        <v>1.3602319877645016E-3</v>
      </c>
      <c r="J29" s="7">
        <f t="shared" si="4"/>
        <v>16</v>
      </c>
      <c r="K29" s="22">
        <f t="shared" si="5"/>
        <v>6.003128037178246E-5</v>
      </c>
      <c r="L29" s="7">
        <f t="shared" si="6"/>
        <v>18</v>
      </c>
      <c r="M29" s="6">
        <f t="shared" si="7"/>
        <v>1</v>
      </c>
      <c r="N29" s="6">
        <f t="shared" si="8"/>
        <v>6.003128037178246E-5</v>
      </c>
    </row>
    <row r="30" spans="1:14" x14ac:dyDescent="0.25">
      <c r="A30" s="7">
        <v>18</v>
      </c>
      <c r="B30" s="7" t="s">
        <v>68</v>
      </c>
      <c r="C30" s="8">
        <v>0.69522446789483094</v>
      </c>
      <c r="D30" s="8">
        <v>0.66795340180602469</v>
      </c>
      <c r="E30" s="8">
        <f t="shared" si="0"/>
        <v>4.0827797291053895E-2</v>
      </c>
      <c r="F30" s="8">
        <f t="shared" si="1"/>
        <v>4.0827797291053895E-2</v>
      </c>
      <c r="G30" s="7">
        <f t="shared" si="2"/>
        <v>18</v>
      </c>
      <c r="H30" s="8">
        <v>0.68257672634271105</v>
      </c>
      <c r="I30" s="8">
        <f t="shared" si="3"/>
        <v>1.5417382440702993E-3</v>
      </c>
      <c r="J30" s="7">
        <f t="shared" si="4"/>
        <v>21</v>
      </c>
      <c r="K30" s="22">
        <f t="shared" si="5"/>
        <v>6.2945776504767551E-5</v>
      </c>
      <c r="L30" s="7">
        <f t="shared" si="6"/>
        <v>20</v>
      </c>
      <c r="M30" s="6">
        <f t="shared" si="7"/>
        <v>1</v>
      </c>
      <c r="N30" s="6">
        <f t="shared" si="8"/>
        <v>6.2945776504767551E-5</v>
      </c>
    </row>
    <row r="31" spans="1:14" x14ac:dyDescent="0.25">
      <c r="A31" s="7">
        <v>19</v>
      </c>
      <c r="B31" s="7" t="s">
        <v>69</v>
      </c>
      <c r="C31" s="8">
        <v>0.66902177034867027</v>
      </c>
      <c r="D31" s="8">
        <v>0.64778950180312544</v>
      </c>
      <c r="E31" s="8">
        <f t="shared" si="0"/>
        <v>3.2776493732060645E-2</v>
      </c>
      <c r="F31" s="8">
        <f t="shared" si="1"/>
        <v>3.2776493732060645E-2</v>
      </c>
      <c r="G31" s="7">
        <f t="shared" si="2"/>
        <v>14</v>
      </c>
      <c r="H31" s="8">
        <v>0.65920390328258649</v>
      </c>
      <c r="I31" s="8">
        <f t="shared" si="3"/>
        <v>1.5964023244925218E-3</v>
      </c>
      <c r="J31" s="7">
        <f t="shared" si="4"/>
        <v>22</v>
      </c>
      <c r="K31" s="22">
        <f t="shared" si="5"/>
        <v>5.2324470782576188E-5</v>
      </c>
      <c r="L31" s="7">
        <f t="shared" si="6"/>
        <v>14</v>
      </c>
      <c r="M31" s="6">
        <f t="shared" si="7"/>
        <v>1</v>
      </c>
      <c r="N31" s="6">
        <f t="shared" si="8"/>
        <v>5.2324470782576188E-5</v>
      </c>
    </row>
    <row r="32" spans="1:14" x14ac:dyDescent="0.25">
      <c r="A32" s="7">
        <v>20</v>
      </c>
      <c r="B32" s="7" t="s">
        <v>70</v>
      </c>
      <c r="C32" s="8">
        <v>0.80381877379835553</v>
      </c>
      <c r="D32" s="8">
        <v>0.77096511555082359</v>
      </c>
      <c r="E32" s="8">
        <f t="shared" si="0"/>
        <v>4.261367678621792E-2</v>
      </c>
      <c r="F32" s="8">
        <f t="shared" si="1"/>
        <v>4.261367678621792E-2</v>
      </c>
      <c r="G32" s="7">
        <f t="shared" si="2"/>
        <v>19</v>
      </c>
      <c r="H32" s="8">
        <v>0.78842994602206051</v>
      </c>
      <c r="I32" s="8">
        <f t="shared" si="3"/>
        <v>1.3347471754775527E-3</v>
      </c>
      <c r="J32" s="7">
        <f t="shared" si="4"/>
        <v>14</v>
      </c>
      <c r="K32" s="22">
        <f t="shared" si="5"/>
        <v>5.6878484727117724E-5</v>
      </c>
      <c r="L32" s="7">
        <f t="shared" si="6"/>
        <v>17</v>
      </c>
      <c r="M32" s="6">
        <f t="shared" si="7"/>
        <v>1</v>
      </c>
      <c r="N32" s="6">
        <f t="shared" si="8"/>
        <v>5.6878484727117724E-5</v>
      </c>
    </row>
    <row r="33" spans="1:14" x14ac:dyDescent="0.25">
      <c r="A33" s="7">
        <v>23</v>
      </c>
      <c r="B33" s="7" t="s">
        <v>71</v>
      </c>
      <c r="C33" s="8">
        <v>0.79356534802203305</v>
      </c>
      <c r="D33" s="8">
        <v>0.77295539690393722</v>
      </c>
      <c r="E33" s="8">
        <f t="shared" si="0"/>
        <v>2.6663829763850174E-2</v>
      </c>
      <c r="F33" s="8">
        <f t="shared" si="1"/>
        <v>2.6663829763850174E-2</v>
      </c>
      <c r="G33" s="7">
        <f t="shared" si="2"/>
        <v>10</v>
      </c>
      <c r="H33" s="8">
        <v>0.78388606712478837</v>
      </c>
      <c r="I33" s="8">
        <f t="shared" si="3"/>
        <v>1.3424841793333445E-3</v>
      </c>
      <c r="J33" s="7">
        <f t="shared" si="4"/>
        <v>15</v>
      </c>
      <c r="K33" s="22">
        <f t="shared" si="5"/>
        <v>3.5795769618406404E-5</v>
      </c>
      <c r="L33" s="7">
        <f t="shared" si="6"/>
        <v>8</v>
      </c>
      <c r="M33" s="6">
        <f t="shared" si="7"/>
        <v>1</v>
      </c>
      <c r="N33" s="6">
        <f t="shared" si="8"/>
        <v>3.5795769618406404E-5</v>
      </c>
    </row>
    <row r="34" spans="1:14" x14ac:dyDescent="0.25">
      <c r="A34" s="7">
        <v>25</v>
      </c>
      <c r="B34" s="7" t="s">
        <v>72</v>
      </c>
      <c r="C34" s="8">
        <v>0.72484313269811762</v>
      </c>
      <c r="D34" s="8">
        <v>0.69462419113987062</v>
      </c>
      <c r="E34" s="8">
        <f t="shared" si="0"/>
        <v>4.350401547152865E-2</v>
      </c>
      <c r="F34" s="8">
        <f t="shared" si="1"/>
        <v>4.350401547152865E-2</v>
      </c>
      <c r="G34" s="7">
        <f t="shared" si="2"/>
        <v>20</v>
      </c>
      <c r="H34" s="8">
        <v>0.71025117173416652</v>
      </c>
      <c r="I34" s="8">
        <f t="shared" si="3"/>
        <v>1.4816654803193213E-3</v>
      </c>
      <c r="J34" s="7">
        <f t="shared" si="4"/>
        <v>18</v>
      </c>
      <c r="K34" s="22">
        <f t="shared" si="5"/>
        <v>6.4458397979441677E-5</v>
      </c>
      <c r="L34" s="7">
        <f t="shared" si="6"/>
        <v>21</v>
      </c>
      <c r="M34" s="6">
        <f t="shared" si="7"/>
        <v>1</v>
      </c>
      <c r="N34" s="6">
        <f t="shared" si="8"/>
        <v>6.4458397979441677E-5</v>
      </c>
    </row>
    <row r="35" spans="1:14" x14ac:dyDescent="0.25">
      <c r="A35" s="7">
        <v>27</v>
      </c>
      <c r="B35" s="7" t="s">
        <v>73</v>
      </c>
      <c r="C35" s="8">
        <v>3.0298726506651518E-3</v>
      </c>
      <c r="D35" s="8">
        <v>3.4366333051971541E-3</v>
      </c>
      <c r="E35" s="8">
        <f t="shared" si="0"/>
        <v>-0.11836021431697878</v>
      </c>
      <c r="F35" s="8">
        <f t="shared" si="1"/>
        <v>0.11836021431697878</v>
      </c>
      <c r="G35" s="7">
        <f t="shared" si="2"/>
        <v>29</v>
      </c>
      <c r="H35" s="8">
        <v>3.2087830491394627E-3</v>
      </c>
      <c r="I35" s="8">
        <f t="shared" si="3"/>
        <v>0.32796067150662833</v>
      </c>
      <c r="J35" s="7">
        <f t="shared" si="4"/>
        <v>30</v>
      </c>
      <c r="K35" s="22">
        <f t="shared" si="5"/>
        <v>3.8817495367064803E-2</v>
      </c>
      <c r="L35" s="7">
        <f t="shared" si="6"/>
        <v>28</v>
      </c>
      <c r="M35" s="6">
        <f t="shared" si="7"/>
        <v>-1</v>
      </c>
      <c r="N35" s="6">
        <f t="shared" si="8"/>
        <v>-3.8817495367064803E-2</v>
      </c>
    </row>
    <row r="36" spans="1:14" x14ac:dyDescent="0.25">
      <c r="A36" s="7">
        <v>41</v>
      </c>
      <c r="B36" s="7" t="s">
        <v>74</v>
      </c>
      <c r="C36" s="8">
        <v>0.86596109501566843</v>
      </c>
      <c r="D36" s="8">
        <v>0.846553792827623</v>
      </c>
      <c r="E36" s="8">
        <f t="shared" si="0"/>
        <v>2.2925066726382479E-2</v>
      </c>
      <c r="F36" s="8">
        <f t="shared" si="1"/>
        <v>2.2925066726382479E-2</v>
      </c>
      <c r="G36" s="7">
        <f t="shared" si="2"/>
        <v>8</v>
      </c>
      <c r="H36" s="8">
        <v>0.856838477205076</v>
      </c>
      <c r="I36" s="8">
        <f t="shared" si="3"/>
        <v>1.2281832241562533E-3</v>
      </c>
      <c r="J36" s="7">
        <f t="shared" si="4"/>
        <v>5</v>
      </c>
      <c r="K36" s="22">
        <f t="shared" si="5"/>
        <v>2.8156182366005678E-5</v>
      </c>
      <c r="L36" s="7">
        <f t="shared" si="6"/>
        <v>4</v>
      </c>
      <c r="M36" s="6">
        <f t="shared" si="7"/>
        <v>1</v>
      </c>
      <c r="N36" s="6">
        <f t="shared" si="8"/>
        <v>2.8156182366005678E-5</v>
      </c>
    </row>
    <row r="37" spans="1:14" x14ac:dyDescent="0.25">
      <c r="A37" s="7">
        <v>44</v>
      </c>
      <c r="B37" s="7" t="s">
        <v>75</v>
      </c>
      <c r="C37" s="8">
        <v>0.71810518694730308</v>
      </c>
      <c r="D37" s="8">
        <v>0.68674275680421426</v>
      </c>
      <c r="E37" s="8">
        <f t="shared" si="0"/>
        <v>4.566838140242669E-2</v>
      </c>
      <c r="F37" s="8">
        <f t="shared" si="1"/>
        <v>4.566838140242669E-2</v>
      </c>
      <c r="G37" s="7">
        <f t="shared" si="2"/>
        <v>24</v>
      </c>
      <c r="H37" s="8">
        <v>0.70339355334687825</v>
      </c>
      <c r="I37" s="8">
        <f t="shared" si="3"/>
        <v>1.4961107313360552E-3</v>
      </c>
      <c r="J37" s="7">
        <f t="shared" si="4"/>
        <v>20</v>
      </c>
      <c r="K37" s="22">
        <f t="shared" si="5"/>
        <v>6.8324955498918504E-5</v>
      </c>
      <c r="L37" s="7">
        <f t="shared" si="6"/>
        <v>23</v>
      </c>
      <c r="M37" s="6">
        <f t="shared" si="7"/>
        <v>1</v>
      </c>
      <c r="N37" s="6">
        <f t="shared" si="8"/>
        <v>6.8324955498918504E-5</v>
      </c>
    </row>
    <row r="38" spans="1:14" x14ac:dyDescent="0.25">
      <c r="A38" s="7">
        <v>47</v>
      </c>
      <c r="B38" s="7" t="s">
        <v>76</v>
      </c>
      <c r="C38" s="8">
        <v>0.81156952418020822</v>
      </c>
      <c r="D38" s="8">
        <v>0.78551898201703652</v>
      </c>
      <c r="E38" s="8">
        <f t="shared" si="0"/>
        <v>3.3163478871356823E-2</v>
      </c>
      <c r="F38" s="8">
        <f t="shared" si="1"/>
        <v>3.3163478871356823E-2</v>
      </c>
      <c r="G38" s="7">
        <f t="shared" si="2"/>
        <v>15</v>
      </c>
      <c r="H38" s="8">
        <v>0.79904983321540479</v>
      </c>
      <c r="I38" s="8">
        <f t="shared" si="3"/>
        <v>1.3170075254007028E-3</v>
      </c>
      <c r="J38" s="7">
        <f t="shared" si="4"/>
        <v>12</v>
      </c>
      <c r="K38" s="22">
        <f t="shared" si="5"/>
        <v>4.3676551242044144E-5</v>
      </c>
      <c r="L38" s="7">
        <f t="shared" si="6"/>
        <v>13</v>
      </c>
      <c r="M38" s="6">
        <f t="shared" si="7"/>
        <v>1</v>
      </c>
      <c r="N38" s="6">
        <f t="shared" si="8"/>
        <v>4.3676551242044144E-5</v>
      </c>
    </row>
    <row r="39" spans="1:14" x14ac:dyDescent="0.25">
      <c r="A39" s="7">
        <v>50</v>
      </c>
      <c r="B39" s="7" t="s">
        <v>77</v>
      </c>
      <c r="C39" s="8">
        <v>0.74574710152779278</v>
      </c>
      <c r="D39" s="8">
        <v>0.71144454251250366</v>
      </c>
      <c r="E39" s="8">
        <f t="shared" si="0"/>
        <v>4.8215366013136918E-2</v>
      </c>
      <c r="F39" s="8">
        <f t="shared" si="1"/>
        <v>4.8215366013136918E-2</v>
      </c>
      <c r="G39" s="7">
        <f t="shared" si="2"/>
        <v>26</v>
      </c>
      <c r="H39" s="8">
        <v>0.72930358502806536</v>
      </c>
      <c r="I39" s="8">
        <f t="shared" si="3"/>
        <v>1.4429582757012876E-3</v>
      </c>
      <c r="J39" s="7">
        <f t="shared" si="4"/>
        <v>17</v>
      </c>
      <c r="K39" s="22">
        <f t="shared" si="5"/>
        <v>6.9572761404622515E-5</v>
      </c>
      <c r="L39" s="7">
        <f t="shared" si="6"/>
        <v>25</v>
      </c>
      <c r="M39" s="6">
        <f t="shared" si="7"/>
        <v>1</v>
      </c>
      <c r="N39" s="6">
        <f t="shared" si="8"/>
        <v>6.9572761404622515E-5</v>
      </c>
    </row>
    <row r="40" spans="1:14" x14ac:dyDescent="0.25">
      <c r="A40" s="7">
        <v>52</v>
      </c>
      <c r="B40" s="7" t="s">
        <v>78</v>
      </c>
      <c r="C40" s="8">
        <v>0.28633037747734652</v>
      </c>
      <c r="D40" s="8">
        <v>0.28069873997709049</v>
      </c>
      <c r="E40" s="8">
        <f t="shared" si="0"/>
        <v>2.006292404702514E-2</v>
      </c>
      <c r="F40" s="8">
        <f t="shared" si="1"/>
        <v>2.006292404702514E-2</v>
      </c>
      <c r="G40" s="7">
        <f t="shared" si="2"/>
        <v>6</v>
      </c>
      <c r="H40" s="8">
        <v>0.28374937659133265</v>
      </c>
      <c r="I40" s="8">
        <f t="shared" si="3"/>
        <v>3.7087469800171874E-3</v>
      </c>
      <c r="J40" s="7">
        <f t="shared" si="4"/>
        <v>25</v>
      </c>
      <c r="K40" s="22">
        <f t="shared" si="5"/>
        <v>7.4408308969718689E-5</v>
      </c>
      <c r="L40" s="7">
        <f t="shared" si="6"/>
        <v>26</v>
      </c>
      <c r="M40" s="6">
        <f t="shared" si="7"/>
        <v>1</v>
      </c>
      <c r="N40" s="6">
        <f t="shared" si="8"/>
        <v>7.4408308969718689E-5</v>
      </c>
    </row>
    <row r="41" spans="1:14" x14ac:dyDescent="0.25">
      <c r="A41" s="7">
        <v>54</v>
      </c>
      <c r="B41" s="7" t="s">
        <v>79</v>
      </c>
      <c r="C41" s="8">
        <v>0.64593685689906144</v>
      </c>
      <c r="D41" s="8">
        <v>0.6251889168765743</v>
      </c>
      <c r="E41" s="8">
        <f t="shared" si="0"/>
        <v>3.3186672799868637E-2</v>
      </c>
      <c r="F41" s="8">
        <f t="shared" si="1"/>
        <v>3.3186672799868637E-2</v>
      </c>
      <c r="G41" s="7">
        <f t="shared" si="2"/>
        <v>16</v>
      </c>
      <c r="H41" s="8">
        <v>0.63612787128188841</v>
      </c>
      <c r="I41" s="8">
        <f t="shared" si="3"/>
        <v>1.6543130572069101E-3</v>
      </c>
      <c r="J41" s="7">
        <f t="shared" si="4"/>
        <v>23</v>
      </c>
      <c r="K41" s="22">
        <f t="shared" si="5"/>
        <v>5.4901146138076095E-5</v>
      </c>
      <c r="L41" s="7">
        <f t="shared" si="6"/>
        <v>16</v>
      </c>
      <c r="M41" s="6">
        <f t="shared" si="7"/>
        <v>1</v>
      </c>
      <c r="N41" s="6">
        <f t="shared" si="8"/>
        <v>5.4901146138076095E-5</v>
      </c>
    </row>
    <row r="42" spans="1:14" x14ac:dyDescent="0.25">
      <c r="A42" s="7">
        <v>63</v>
      </c>
      <c r="B42" s="7" t="s">
        <v>80</v>
      </c>
      <c r="C42" s="8">
        <v>0.88631984585741808</v>
      </c>
      <c r="D42" s="8">
        <v>0.84835959700335828</v>
      </c>
      <c r="E42" s="8">
        <f t="shared" si="0"/>
        <v>4.4745469949471824E-2</v>
      </c>
      <c r="F42" s="8">
        <f t="shared" si="1"/>
        <v>4.4745469949471824E-2</v>
      </c>
      <c r="G42" s="7">
        <f t="shared" si="2"/>
        <v>22</v>
      </c>
      <c r="H42" s="8">
        <v>0.86857832779957744</v>
      </c>
      <c r="I42" s="8">
        <f t="shared" si="3"/>
        <v>1.2115828933711239E-3</v>
      </c>
      <c r="J42" s="7">
        <f t="shared" si="4"/>
        <v>3</v>
      </c>
      <c r="K42" s="22">
        <f t="shared" si="5"/>
        <v>5.421284594663175E-5</v>
      </c>
      <c r="L42" s="7">
        <f t="shared" si="6"/>
        <v>15</v>
      </c>
      <c r="M42" s="6">
        <f t="shared" si="7"/>
        <v>1</v>
      </c>
      <c r="N42" s="6">
        <f t="shared" si="8"/>
        <v>5.421284594663175E-5</v>
      </c>
    </row>
    <row r="43" spans="1:14" x14ac:dyDescent="0.25">
      <c r="A43" s="7">
        <v>66</v>
      </c>
      <c r="B43" s="7" t="s">
        <v>81</v>
      </c>
      <c r="C43" s="8">
        <v>0.84229613017130311</v>
      </c>
      <c r="D43" s="8">
        <v>0.81520249904093822</v>
      </c>
      <c r="E43" s="8">
        <f t="shared" si="0"/>
        <v>3.3235461326774331E-2</v>
      </c>
      <c r="F43" s="8">
        <f t="shared" si="1"/>
        <v>3.3235461326774331E-2</v>
      </c>
      <c r="G43" s="7">
        <f t="shared" si="2"/>
        <v>17</v>
      </c>
      <c r="H43" s="8">
        <v>0.82968574635241299</v>
      </c>
      <c r="I43" s="8">
        <f t="shared" si="3"/>
        <v>1.268377392454169E-3</v>
      </c>
      <c r="J43" s="7">
        <f t="shared" si="4"/>
        <v>8</v>
      </c>
      <c r="K43" s="22">
        <f t="shared" si="5"/>
        <v>4.2155107774665398E-5</v>
      </c>
      <c r="L43" s="7">
        <f t="shared" si="6"/>
        <v>12</v>
      </c>
      <c r="M43" s="6">
        <f t="shared" si="7"/>
        <v>1</v>
      </c>
      <c r="N43" s="6">
        <f t="shared" si="8"/>
        <v>4.2155107774665398E-5</v>
      </c>
    </row>
    <row r="44" spans="1:14" x14ac:dyDescent="0.25">
      <c r="A44" s="7">
        <v>68</v>
      </c>
      <c r="B44" s="7" t="s">
        <v>82</v>
      </c>
      <c r="C44" s="8">
        <v>0.83978649866561661</v>
      </c>
      <c r="D44" s="8">
        <v>0.82051154705736284</v>
      </c>
      <c r="E44" s="8">
        <f t="shared" si="0"/>
        <v>2.3491383731746841E-2</v>
      </c>
      <c r="F44" s="8">
        <f t="shared" si="1"/>
        <v>2.3491383731746841E-2</v>
      </c>
      <c r="G44" s="7">
        <f t="shared" si="2"/>
        <v>9</v>
      </c>
      <c r="H44" s="8">
        <v>0.83075921101600303</v>
      </c>
      <c r="I44" s="8">
        <f t="shared" si="3"/>
        <v>1.266738459905674E-3</v>
      </c>
      <c r="J44" s="7">
        <f t="shared" si="4"/>
        <v>6</v>
      </c>
      <c r="K44" s="22">
        <f t="shared" si="5"/>
        <v>2.9757439249406199E-5</v>
      </c>
      <c r="L44" s="7">
        <f t="shared" si="6"/>
        <v>5</v>
      </c>
      <c r="M44" s="6">
        <f t="shared" si="7"/>
        <v>1</v>
      </c>
      <c r="N44" s="6">
        <f t="shared" si="8"/>
        <v>2.9757439249406199E-5</v>
      </c>
    </row>
    <row r="45" spans="1:14" x14ac:dyDescent="0.25">
      <c r="A45" s="7">
        <v>70</v>
      </c>
      <c r="B45" s="7" t="s">
        <v>83</v>
      </c>
      <c r="C45" s="8">
        <v>0.80921492921492921</v>
      </c>
      <c r="D45" s="8">
        <v>0.77411620385859259</v>
      </c>
      <c r="E45" s="8">
        <f t="shared" si="0"/>
        <v>4.5340383241413311E-2</v>
      </c>
      <c r="F45" s="8">
        <f t="shared" si="1"/>
        <v>4.5340383241413311E-2</v>
      </c>
      <c r="G45" s="7">
        <f t="shared" si="2"/>
        <v>23</v>
      </c>
      <c r="H45" s="8">
        <v>0.79236596268636739</v>
      </c>
      <c r="I45" s="8">
        <f t="shared" si="3"/>
        <v>1.328116922068503E-3</v>
      </c>
      <c r="J45" s="7">
        <f t="shared" si="4"/>
        <v>13</v>
      </c>
      <c r="K45" s="22">
        <f t="shared" si="5"/>
        <v>6.021733023599218E-5</v>
      </c>
      <c r="L45" s="7">
        <f t="shared" si="6"/>
        <v>19</v>
      </c>
      <c r="M45" s="6">
        <f t="shared" si="7"/>
        <v>1</v>
      </c>
      <c r="N45" s="6">
        <f t="shared" si="8"/>
        <v>6.021733023599218E-5</v>
      </c>
    </row>
    <row r="46" spans="1:14" x14ac:dyDescent="0.25">
      <c r="A46" s="7">
        <v>73</v>
      </c>
      <c r="B46" s="7" t="s">
        <v>84</v>
      </c>
      <c r="C46" s="8">
        <v>0.82601811387674962</v>
      </c>
      <c r="D46" s="8">
        <v>0.78707332715741463</v>
      </c>
      <c r="E46" s="8">
        <f t="shared" si="0"/>
        <v>4.9480506295376002E-2</v>
      </c>
      <c r="F46" s="8">
        <f t="shared" si="1"/>
        <v>4.9480506295376002E-2</v>
      </c>
      <c r="G46" s="7">
        <f t="shared" si="2"/>
        <v>27</v>
      </c>
      <c r="H46" s="8">
        <v>0.80769230769230771</v>
      </c>
      <c r="I46" s="8">
        <f t="shared" si="3"/>
        <v>1.3029152729231656E-3</v>
      </c>
      <c r="J46" s="7">
        <f t="shared" si="4"/>
        <v>11</v>
      </c>
      <c r="K46" s="22">
        <f t="shared" si="5"/>
        <v>6.446890736421624E-5</v>
      </c>
      <c r="L46" s="7">
        <f t="shared" si="6"/>
        <v>22</v>
      </c>
      <c r="M46" s="6">
        <f t="shared" si="7"/>
        <v>1</v>
      </c>
      <c r="N46" s="6">
        <f t="shared" si="8"/>
        <v>6.446890736421624E-5</v>
      </c>
    </row>
    <row r="47" spans="1:14" x14ac:dyDescent="0.25">
      <c r="A47" s="7">
        <v>76</v>
      </c>
      <c r="B47" s="7" t="s">
        <v>85</v>
      </c>
      <c r="C47" s="8">
        <v>0.82074581071512864</v>
      </c>
      <c r="D47" s="8">
        <v>0.79696403336828192</v>
      </c>
      <c r="E47" s="8">
        <f t="shared" si="0"/>
        <v>2.9840465003590718E-2</v>
      </c>
      <c r="F47" s="8">
        <f t="shared" si="1"/>
        <v>2.9840465003590718E-2</v>
      </c>
      <c r="G47" s="7">
        <f t="shared" si="2"/>
        <v>13</v>
      </c>
      <c r="H47" s="8">
        <v>0.80972993517599612</v>
      </c>
      <c r="I47" s="8">
        <f t="shared" si="3"/>
        <v>1.2996365798013058E-3</v>
      </c>
      <c r="J47" s="7">
        <f t="shared" si="4"/>
        <v>10</v>
      </c>
      <c r="K47" s="22">
        <f t="shared" si="5"/>
        <v>3.87817598769472E-5</v>
      </c>
      <c r="L47" s="7">
        <f t="shared" si="6"/>
        <v>11</v>
      </c>
      <c r="M47" s="6">
        <f t="shared" si="7"/>
        <v>1</v>
      </c>
      <c r="N47" s="6">
        <f t="shared" si="8"/>
        <v>3.87817598769472E-5</v>
      </c>
    </row>
    <row r="48" spans="1:14" x14ac:dyDescent="0.25">
      <c r="A48" s="7">
        <v>81</v>
      </c>
      <c r="B48" s="7" t="s">
        <v>86</v>
      </c>
      <c r="C48" s="8">
        <v>7.214015802129852E-3</v>
      </c>
      <c r="D48" s="8">
        <v>5.422153369481022E-3</v>
      </c>
      <c r="E48" s="8">
        <f t="shared" si="0"/>
        <v>0.33047062864994853</v>
      </c>
      <c r="F48" s="8">
        <f t="shared" si="1"/>
        <v>0.33047062864994853</v>
      </c>
      <c r="G48" s="7">
        <f t="shared" si="2"/>
        <v>31</v>
      </c>
      <c r="H48" s="8">
        <v>6.3717458583651921E-3</v>
      </c>
      <c r="I48" s="8">
        <f t="shared" si="3"/>
        <v>0.16515954448077574</v>
      </c>
      <c r="J48" s="7">
        <f t="shared" si="4"/>
        <v>27</v>
      </c>
      <c r="K48" s="22">
        <f t="shared" si="5"/>
        <v>5.4580378492101095E-2</v>
      </c>
      <c r="L48" s="7">
        <f t="shared" si="6"/>
        <v>29</v>
      </c>
      <c r="M48" s="6">
        <f t="shared" si="7"/>
        <v>1</v>
      </c>
      <c r="N48" s="6">
        <f t="shared" si="8"/>
        <v>5.4580378492101095E-2</v>
      </c>
    </row>
    <row r="49" spans="1:26" x14ac:dyDescent="0.25">
      <c r="A49" s="7">
        <v>85</v>
      </c>
      <c r="B49" s="7" t="s">
        <v>87</v>
      </c>
      <c r="C49" s="8">
        <v>0.95145273997793312</v>
      </c>
      <c r="D49" s="8">
        <v>0.93166939443535191</v>
      </c>
      <c r="E49" s="8">
        <f t="shared" si="0"/>
        <v>2.12342979824631E-2</v>
      </c>
      <c r="F49" s="8">
        <f t="shared" si="1"/>
        <v>2.12342979824631E-2</v>
      </c>
      <c r="G49" s="7">
        <f t="shared" si="2"/>
        <v>7</v>
      </c>
      <c r="H49" s="8">
        <v>0.94208793337207053</v>
      </c>
      <c r="I49" s="8">
        <f t="shared" si="3"/>
        <v>1.1170450297013253E-3</v>
      </c>
      <c r="J49" s="7">
        <f t="shared" si="4"/>
        <v>2</v>
      </c>
      <c r="K49" s="22">
        <f t="shared" si="5"/>
        <v>2.3719667020507283E-5</v>
      </c>
      <c r="L49" s="7">
        <f t="shared" si="6"/>
        <v>3</v>
      </c>
      <c r="M49" s="6">
        <f t="shared" si="7"/>
        <v>1</v>
      </c>
      <c r="N49" s="6">
        <f t="shared" si="8"/>
        <v>2.3719667020507283E-5</v>
      </c>
    </row>
    <row r="50" spans="1:26" x14ac:dyDescent="0.25">
      <c r="A50" s="7">
        <v>86</v>
      </c>
      <c r="B50" s="7" t="s">
        <v>88</v>
      </c>
      <c r="C50" s="8">
        <v>0.18161231884057971</v>
      </c>
      <c r="D50" s="8">
        <v>0.18260427263479145</v>
      </c>
      <c r="E50" s="8">
        <f t="shared" si="0"/>
        <v>-5.432259496992436E-3</v>
      </c>
      <c r="F50" s="8">
        <f t="shared" si="1"/>
        <v>5.432259496992436E-3</v>
      </c>
      <c r="G50" s="7">
        <f t="shared" si="2"/>
        <v>1</v>
      </c>
      <c r="H50" s="8">
        <v>0.18207954000958312</v>
      </c>
      <c r="I50" s="8">
        <f t="shared" si="3"/>
        <v>5.7796424763566379E-3</v>
      </c>
      <c r="J50" s="7">
        <f t="shared" si="4"/>
        <v>26</v>
      </c>
      <c r="K50" s="22">
        <f t="shared" si="5"/>
        <v>3.1396517731409226E-5</v>
      </c>
      <c r="L50" s="7">
        <f t="shared" si="6"/>
        <v>6</v>
      </c>
      <c r="M50" s="6">
        <f t="shared" si="7"/>
        <v>-1</v>
      </c>
      <c r="N50" s="6">
        <f t="shared" si="8"/>
        <v>-3.1396517731409226E-5</v>
      </c>
    </row>
    <row r="51" spans="1:26" x14ac:dyDescent="0.25">
      <c r="A51" s="14">
        <v>88</v>
      </c>
      <c r="B51" s="15" t="s">
        <v>89</v>
      </c>
      <c r="C51" s="8">
        <v>4.7005103411227505E-3</v>
      </c>
      <c r="D51" s="8">
        <v>4.7633224173861269E-3</v>
      </c>
      <c r="E51" s="16">
        <f t="shared" si="0"/>
        <v>-1.3186610260542594E-2</v>
      </c>
      <c r="F51" s="16">
        <f t="shared" si="1"/>
        <v>1.3186610260542594E-2</v>
      </c>
      <c r="G51" s="14">
        <f t="shared" si="2"/>
        <v>3</v>
      </c>
      <c r="H51" s="8">
        <v>4.7303021745269697E-3</v>
      </c>
      <c r="I51" s="16">
        <f t="shared" si="3"/>
        <v>0.22247091299618718</v>
      </c>
      <c r="J51" s="14">
        <f t="shared" si="4"/>
        <v>28</v>
      </c>
      <c r="K51" s="23">
        <f t="shared" si="5"/>
        <v>2.9336372239878008E-3</v>
      </c>
      <c r="L51" s="14">
        <f t="shared" si="6"/>
        <v>27</v>
      </c>
      <c r="M51" s="6">
        <f t="shared" si="7"/>
        <v>-1</v>
      </c>
      <c r="N51" s="6">
        <f t="shared" si="8"/>
        <v>-2.9336372239878008E-3</v>
      </c>
    </row>
    <row r="52" spans="1:26" x14ac:dyDescent="0.25">
      <c r="A52" s="7">
        <v>91</v>
      </c>
      <c r="B52" s="7" t="s">
        <v>90</v>
      </c>
      <c r="C52" s="8">
        <v>2.1459227467811159E-3</v>
      </c>
      <c r="D52" s="8">
        <v>1.5503875968992248E-3</v>
      </c>
      <c r="E52" s="8">
        <f t="shared" si="0"/>
        <v>0.38412017167381973</v>
      </c>
      <c r="F52" s="8">
        <f t="shared" si="1"/>
        <v>0.38412017167381973</v>
      </c>
      <c r="G52" s="7">
        <f t="shared" si="2"/>
        <v>33</v>
      </c>
      <c r="H52" s="8">
        <v>1.8601190476190475E-3</v>
      </c>
      <c r="I52" s="8">
        <f t="shared" si="3"/>
        <v>0.5657458563535912</v>
      </c>
      <c r="J52" s="7">
        <f t="shared" si="4"/>
        <v>32</v>
      </c>
      <c r="K52" s="22">
        <f t="shared" si="5"/>
        <v>0.21731439546629361</v>
      </c>
      <c r="L52" s="7">
        <f t="shared" si="6"/>
        <v>33</v>
      </c>
      <c r="M52" s="6">
        <f t="shared" si="7"/>
        <v>1</v>
      </c>
      <c r="N52" s="6">
        <f t="shared" si="8"/>
        <v>0.21731439546629361</v>
      </c>
    </row>
    <row r="53" spans="1:26" x14ac:dyDescent="0.25">
      <c r="A53" s="7">
        <v>94</v>
      </c>
      <c r="B53" s="7" t="s">
        <v>91</v>
      </c>
      <c r="C53" s="8">
        <v>2.3538642604943117E-3</v>
      </c>
      <c r="D53" s="8">
        <v>1.9936204146730461E-3</v>
      </c>
      <c r="E53" s="8">
        <f t="shared" si="0"/>
        <v>0.18069831306394682</v>
      </c>
      <c r="F53" s="8">
        <f t="shared" si="1"/>
        <v>0.18069831306394682</v>
      </c>
      <c r="G53" s="7">
        <f t="shared" si="2"/>
        <v>30</v>
      </c>
      <c r="H53" s="8">
        <v>2.1752026893415068E-3</v>
      </c>
      <c r="I53" s="8">
        <f t="shared" si="3"/>
        <v>0.48379613020497003</v>
      </c>
      <c r="J53" s="7">
        <f t="shared" si="4"/>
        <v>31</v>
      </c>
      <c r="K53" s="22">
        <f t="shared" si="5"/>
        <v>8.7421144594903646E-2</v>
      </c>
      <c r="L53" s="7">
        <f t="shared" si="6"/>
        <v>31</v>
      </c>
      <c r="M53" s="6">
        <f t="shared" si="7"/>
        <v>1</v>
      </c>
      <c r="N53" s="6">
        <f t="shared" si="8"/>
        <v>8.7421144594903646E-2</v>
      </c>
    </row>
    <row r="54" spans="1:26" x14ac:dyDescent="0.25">
      <c r="A54" s="7">
        <v>95</v>
      </c>
      <c r="B54" s="7" t="s">
        <v>92</v>
      </c>
      <c r="C54" s="8">
        <v>0.45901639344262296</v>
      </c>
      <c r="D54" s="8">
        <v>0.45162790697674421</v>
      </c>
      <c r="E54" s="8">
        <f t="shared" si="0"/>
        <v>1.6359676520740798E-2</v>
      </c>
      <c r="F54" s="8">
        <f t="shared" si="1"/>
        <v>1.6359676520740798E-2</v>
      </c>
      <c r="G54" s="7">
        <f t="shared" si="2"/>
        <v>4</v>
      </c>
      <c r="H54" s="8">
        <v>0.45546105640107432</v>
      </c>
      <c r="I54" s="8">
        <f t="shared" si="3"/>
        <v>2.3105260674321447E-3</v>
      </c>
      <c r="J54" s="7">
        <f t="shared" si="4"/>
        <v>24</v>
      </c>
      <c r="K54" s="22">
        <f t="shared" si="5"/>
        <v>3.779945905592923E-5</v>
      </c>
      <c r="L54" s="7">
        <f t="shared" si="6"/>
        <v>10</v>
      </c>
      <c r="M54" s="6">
        <f t="shared" si="7"/>
        <v>1</v>
      </c>
      <c r="N54" s="6">
        <f t="shared" si="8"/>
        <v>3.779945905592923E-5</v>
      </c>
    </row>
    <row r="55" spans="1:26" x14ac:dyDescent="0.25">
      <c r="A55" s="7">
        <v>97</v>
      </c>
      <c r="B55" s="7" t="s">
        <v>93</v>
      </c>
      <c r="C55" s="8">
        <v>4.3304463690872754E-3</v>
      </c>
      <c r="D55" s="8">
        <v>3.2165832737669764E-3</v>
      </c>
      <c r="E55" s="8">
        <f t="shared" si="0"/>
        <v>0.34628766007846629</v>
      </c>
      <c r="F55" s="8">
        <f t="shared" si="1"/>
        <v>0.34628766007846629</v>
      </c>
      <c r="G55" s="7">
        <f t="shared" si="2"/>
        <v>32</v>
      </c>
      <c r="H55" s="8">
        <v>3.7931034482758621E-3</v>
      </c>
      <c r="I55" s="8">
        <f t="shared" si="3"/>
        <v>0.27743895147210068</v>
      </c>
      <c r="J55" s="7">
        <f t="shared" si="4"/>
        <v>29</v>
      </c>
      <c r="K55" s="22">
        <f t="shared" si="5"/>
        <v>9.6073685319896907E-2</v>
      </c>
      <c r="L55" s="7">
        <f t="shared" si="6"/>
        <v>32</v>
      </c>
      <c r="M55" s="6">
        <f t="shared" si="7"/>
        <v>1</v>
      </c>
      <c r="N55" s="6">
        <f t="shared" si="8"/>
        <v>9.6073685319896907E-2</v>
      </c>
    </row>
    <row r="56" spans="1:26" x14ac:dyDescent="0.25">
      <c r="A56" s="7">
        <v>99</v>
      </c>
      <c r="B56" s="7" t="s">
        <v>94</v>
      </c>
      <c r="C56" s="8">
        <v>1.0136847440446021E-3</v>
      </c>
      <c r="D56" s="8">
        <v>1.0940919037199124E-3</v>
      </c>
      <c r="E56" s="8">
        <f t="shared" si="0"/>
        <v>-7.3492143943233626E-2</v>
      </c>
      <c r="F56" s="8">
        <f t="shared" si="1"/>
        <v>7.3492143943233626E-2</v>
      </c>
      <c r="G56" s="7">
        <f t="shared" si="2"/>
        <v>28</v>
      </c>
      <c r="H56" s="8">
        <v>1.0523546435148646E-3</v>
      </c>
      <c r="I56" s="8">
        <f t="shared" si="3"/>
        <v>1</v>
      </c>
      <c r="J56" s="7">
        <f t="shared" si="4"/>
        <v>33</v>
      </c>
      <c r="K56" s="22">
        <f t="shared" si="5"/>
        <v>7.3492143943233626E-2</v>
      </c>
      <c r="L56" s="7">
        <f t="shared" si="6"/>
        <v>30</v>
      </c>
      <c r="M56" s="6">
        <f t="shared" si="7"/>
        <v>-1</v>
      </c>
      <c r="N56" s="6">
        <f t="shared" si="8"/>
        <v>-7.3492143943233626E-2</v>
      </c>
    </row>
    <row r="57" spans="1:26" customFormat="1" ht="13.35" customHeight="1" x14ac:dyDescent="0.25">
      <c r="A57" s="31" t="s">
        <v>95</v>
      </c>
      <c r="B57" s="31"/>
      <c r="C57" s="31"/>
      <c r="D57" s="31"/>
      <c r="E57" s="31"/>
      <c r="F57" s="31"/>
      <c r="G57" s="31"/>
      <c r="H57" s="31"/>
      <c r="I57" s="31"/>
      <c r="J57" s="31"/>
      <c r="K57" s="31"/>
      <c r="L57" s="31"/>
      <c r="M57" s="31"/>
      <c r="N57" s="6"/>
      <c r="O57" s="6"/>
      <c r="P57" s="6"/>
      <c r="Q57" s="6"/>
      <c r="R57" s="6"/>
      <c r="S57" s="6"/>
      <c r="T57" s="6"/>
      <c r="U57" s="6"/>
      <c r="V57" s="6"/>
      <c r="W57" s="6"/>
      <c r="X57" s="6"/>
      <c r="Y57" s="6"/>
      <c r="Z57" s="6"/>
    </row>
    <row r="58" spans="1:26" customFormat="1" ht="13.35" customHeight="1" x14ac:dyDescent="0.25">
      <c r="A58" s="32" t="s">
        <v>96</v>
      </c>
      <c r="B58" s="32"/>
      <c r="C58" s="20">
        <f>AVERAGE(C24:C56)</f>
        <v>0.58825166392720829</v>
      </c>
      <c r="D58" s="20">
        <f>AVERAGE(D24:D56)</f>
        <v>0.56964822029608708</v>
      </c>
      <c r="E58" s="20">
        <f>AVERAGE(E24:E56)</f>
        <v>5.6211889351059134E-2</v>
      </c>
      <c r="F58" s="20">
        <f>AVERAGE(F24:F56)</f>
        <v>6.8967721352134748E-2</v>
      </c>
      <c r="G58" s="17" t="s">
        <v>97</v>
      </c>
      <c r="H58" s="20">
        <f>AVERAGE(H24:H56)</f>
        <v>0.5794763913933616</v>
      </c>
      <c r="I58" s="20">
        <f>AVERAGE(I24:I56)</f>
        <v>9.3494561560486425E-2</v>
      </c>
      <c r="J58" s="17" t="s">
        <v>97</v>
      </c>
      <c r="K58" s="20">
        <f>AVERAGE(K24:K56)</f>
        <v>1.7328941298498237E-2</v>
      </c>
      <c r="L58" s="17" t="s">
        <v>97</v>
      </c>
      <c r="M58" s="20">
        <f>AVERAGE(M24:M56)</f>
        <v>0.75757575757575757</v>
      </c>
      <c r="N58" s="6"/>
      <c r="O58" s="6"/>
      <c r="P58" s="6"/>
      <c r="Q58" s="6"/>
      <c r="R58" s="6"/>
      <c r="S58" s="6"/>
      <c r="T58" s="6"/>
      <c r="U58" s="6"/>
      <c r="V58" s="6"/>
      <c r="W58" s="6"/>
      <c r="X58" s="6"/>
      <c r="Y58" s="6"/>
      <c r="Z58" s="6"/>
    </row>
    <row r="59" spans="1:26" customFormat="1" ht="13.35" customHeight="1" x14ac:dyDescent="0.25">
      <c r="A59" s="32" t="s">
        <v>98</v>
      </c>
      <c r="B59" s="32"/>
      <c r="C59" s="20">
        <f>_xlfn.STDEV.S(C24:C56)</f>
        <v>0.34765378503755529</v>
      </c>
      <c r="D59" s="20">
        <f>_xlfn.STDEV.S(D24:D56)</f>
        <v>0.33696880522656053</v>
      </c>
      <c r="E59" s="20">
        <f>_xlfn.STDEV.S(E24:E56)</f>
        <v>0.10535291257147533</v>
      </c>
      <c r="F59" s="20">
        <f>_xlfn.STDEV.S(F24:F56)</f>
        <v>9.7224312998730564E-2</v>
      </c>
      <c r="G59" s="17" t="s">
        <v>97</v>
      </c>
      <c r="H59" s="20">
        <f>_xlfn.STDEV.S(H24:H56)</f>
        <v>0.34258966042495514</v>
      </c>
      <c r="I59" s="20">
        <f>_xlfn.STDEV.S(I24:I56)</f>
        <v>0.21845069035461687</v>
      </c>
      <c r="J59" s="17" t="s">
        <v>97</v>
      </c>
      <c r="K59" s="20">
        <f>_xlfn.STDEV.S(K24:K56)</f>
        <v>4.4750731719792707E-2</v>
      </c>
      <c r="L59" s="17" t="s">
        <v>97</v>
      </c>
      <c r="M59" s="20">
        <f>_xlfn.STDEV.S(M24:M56)</f>
        <v>0.66286796527961689</v>
      </c>
      <c r="N59" s="6"/>
      <c r="O59" s="6"/>
      <c r="P59" s="6"/>
      <c r="Q59" s="6"/>
      <c r="R59" s="6"/>
      <c r="S59" s="6"/>
      <c r="T59" s="6"/>
      <c r="U59" s="6"/>
      <c r="V59" s="6"/>
      <c r="W59" s="6"/>
      <c r="X59" s="6"/>
      <c r="Y59" s="6"/>
      <c r="Z59" s="6"/>
    </row>
    <row r="60" spans="1:26" customFormat="1" ht="13.35" customHeight="1" x14ac:dyDescent="0.25">
      <c r="A60" s="32" t="s">
        <v>99</v>
      </c>
      <c r="B60" s="32"/>
      <c r="C60" s="20">
        <f>_xlfn.VAR.S(C24:C56)</f>
        <v>0.12086315425093869</v>
      </c>
      <c r="D60" s="20">
        <f>_xlfn.VAR.S(D24:D56)</f>
        <v>0.11354797569581571</v>
      </c>
      <c r="E60" s="20">
        <f>_xlfn.VAR.S(E24:E56)</f>
        <v>1.1099236187292926E-2</v>
      </c>
      <c r="F60" s="20">
        <f>_xlfn.VAR.S(F24:F56)</f>
        <v>9.4525670380751284E-3</v>
      </c>
      <c r="G60" s="17" t="s">
        <v>97</v>
      </c>
      <c r="H60" s="20">
        <f>_xlfn.VAR.S(H24:H56)</f>
        <v>0.11736767543008608</v>
      </c>
      <c r="I60" s="20">
        <f>_xlfn.VAR.S(I24:I56)</f>
        <v>4.7720704116408698E-2</v>
      </c>
      <c r="J60" s="17" t="s">
        <v>97</v>
      </c>
      <c r="K60" s="20">
        <f>_xlfn.VAR.S(K24:K56)</f>
        <v>2.0026279894568614E-3</v>
      </c>
      <c r="L60" s="17" t="s">
        <v>97</v>
      </c>
      <c r="M60" s="20">
        <f>_xlfn.VAR.S(M24:M56)</f>
        <v>0.43939393939393945</v>
      </c>
      <c r="N60" s="6"/>
      <c r="O60" s="6"/>
      <c r="P60" s="6"/>
      <c r="Q60" s="6"/>
      <c r="R60" s="6"/>
      <c r="S60" s="6"/>
      <c r="T60" s="6"/>
      <c r="U60" s="6"/>
      <c r="V60" s="6"/>
      <c r="W60" s="6"/>
      <c r="X60" s="6"/>
      <c r="Y60" s="6"/>
      <c r="Z60" s="6"/>
    </row>
    <row r="61" spans="1:26" customFormat="1" ht="13.35" customHeight="1" x14ac:dyDescent="0.25">
      <c r="A61" s="32" t="s">
        <v>100</v>
      </c>
      <c r="B61" s="32"/>
      <c r="C61" s="20">
        <f>MAX(C24:C56)</f>
        <v>0.95156324827255934</v>
      </c>
      <c r="D61" s="20">
        <f>MAX(D24:D56)</f>
        <v>0.94581888246628132</v>
      </c>
      <c r="E61" s="20">
        <f>MAX(E24:E56)</f>
        <v>0.38412017167381973</v>
      </c>
      <c r="F61" s="20">
        <f>MAX(F24:F56)</f>
        <v>0.38412017167381973</v>
      </c>
      <c r="G61" s="17" t="s">
        <v>97</v>
      </c>
      <c r="H61" s="20">
        <f>MAX(H24:H56)</f>
        <v>0.94886198898231366</v>
      </c>
      <c r="I61" s="20">
        <f>MAX(I24:I56)</f>
        <v>1</v>
      </c>
      <c r="J61" s="17" t="s">
        <v>97</v>
      </c>
      <c r="K61" s="20">
        <f>MAX(K24:K56)</f>
        <v>0.21731439546629361</v>
      </c>
      <c r="L61" s="17" t="s">
        <v>97</v>
      </c>
      <c r="M61" s="20">
        <f>MAX(M24:M56)</f>
        <v>1</v>
      </c>
      <c r="N61" s="6"/>
      <c r="O61" s="6"/>
      <c r="P61" s="6"/>
      <c r="Q61" s="6"/>
      <c r="R61" s="6"/>
      <c r="S61" s="6"/>
      <c r="T61" s="6"/>
      <c r="U61" s="6"/>
      <c r="V61" s="6"/>
      <c r="W61" s="6"/>
      <c r="X61" s="6"/>
      <c r="Y61" s="6"/>
      <c r="Z61" s="6"/>
    </row>
    <row r="62" spans="1:26" customFormat="1" ht="13.35" customHeight="1" x14ac:dyDescent="0.25">
      <c r="A62" s="32" t="s">
        <v>101</v>
      </c>
      <c r="B62" s="32"/>
      <c r="C62" s="20">
        <f>MIN(C24:C56)</f>
        <v>1.0136847440446021E-3</v>
      </c>
      <c r="D62" s="20">
        <f>MIN(D24:D56)</f>
        <v>1.0940919037199124E-3</v>
      </c>
      <c r="E62" s="20">
        <f>MIN(E24:E56)</f>
        <v>-0.11836021431697878</v>
      </c>
      <c r="F62" s="20">
        <f>MIN(F24:F56)</f>
        <v>5.432259496992436E-3</v>
      </c>
      <c r="G62" s="17" t="s">
        <v>97</v>
      </c>
      <c r="H62" s="20">
        <f>MIN(H24:H56)</f>
        <v>1.0523546435148646E-3</v>
      </c>
      <c r="I62" s="20">
        <f>MIN(I24:I56)</f>
        <v>1.1090702923441482E-3</v>
      </c>
      <c r="J62" s="17" t="s">
        <v>97</v>
      </c>
      <c r="K62" s="20">
        <f>MIN(K24:K56)</f>
        <v>6.7358619945162854E-6</v>
      </c>
      <c r="L62" s="17" t="s">
        <v>97</v>
      </c>
      <c r="M62" s="20">
        <f>MIN(M24:M56)</f>
        <v>-1</v>
      </c>
      <c r="N62" s="6"/>
      <c r="O62" s="6"/>
      <c r="P62" s="6"/>
      <c r="Q62" s="6"/>
      <c r="R62" s="6"/>
      <c r="S62" s="6"/>
      <c r="T62" s="6"/>
      <c r="U62" s="6"/>
      <c r="V62" s="6"/>
      <c r="W62" s="6"/>
      <c r="X62" s="6"/>
      <c r="Y62" s="6"/>
      <c r="Z62" s="6"/>
    </row>
    <row r="63" spans="1:26" ht="18.75" x14ac:dyDescent="0.25">
      <c r="A63" s="26" t="s">
        <v>102</v>
      </c>
      <c r="B63" s="26"/>
      <c r="C63" s="26"/>
      <c r="D63" s="26"/>
      <c r="E63" s="26"/>
      <c r="F63" s="26"/>
      <c r="G63" s="26"/>
      <c r="H63" s="26"/>
      <c r="I63" s="26"/>
      <c r="J63" s="26"/>
      <c r="K63" s="26"/>
      <c r="L63" s="26"/>
      <c r="M63" s="26"/>
    </row>
    <row r="64" spans="1:26" ht="43.7" customHeight="1" x14ac:dyDescent="0.25">
      <c r="A64" s="38"/>
      <c r="B64" s="38"/>
      <c r="C64" s="38"/>
      <c r="D64" s="38"/>
      <c r="E64" s="38"/>
      <c r="F64" s="38"/>
      <c r="G64" s="38"/>
      <c r="H64" s="38"/>
      <c r="I64" s="38"/>
      <c r="J64" s="38"/>
      <c r="K64" s="38"/>
      <c r="L64" s="38"/>
      <c r="M64" s="38"/>
    </row>
  </sheetData>
  <mergeCells count="20">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 ref="B18:M18"/>
    <mergeCell ref="A14:M14"/>
    <mergeCell ref="B15:F15"/>
    <mergeCell ref="H15:M15"/>
    <mergeCell ref="B16:M16"/>
    <mergeCell ref="B17:M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CD55F-5CD6-43CD-B093-F9C006424452}">
  <dimension ref="A14:Z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3" ht="18.75" x14ac:dyDescent="0.25">
      <c r="A14" s="26" t="s">
        <v>35</v>
      </c>
      <c r="B14" s="26"/>
      <c r="C14" s="26"/>
      <c r="D14" s="26"/>
      <c r="E14" s="26"/>
      <c r="F14" s="26"/>
      <c r="G14" s="26"/>
      <c r="H14" s="26"/>
      <c r="I14" s="26"/>
      <c r="J14" s="26"/>
      <c r="K14" s="26"/>
      <c r="L14" s="26"/>
      <c r="M14" s="26"/>
    </row>
    <row r="15" spans="1:13" s="3" customFormat="1" ht="44.1" customHeight="1" x14ac:dyDescent="0.25">
      <c r="A15" s="2" t="s">
        <v>1</v>
      </c>
      <c r="B15" s="25" t="s">
        <v>9</v>
      </c>
      <c r="C15" s="25"/>
      <c r="D15" s="25"/>
      <c r="E15" s="25"/>
      <c r="F15" s="25"/>
      <c r="G15" s="4" t="s">
        <v>3</v>
      </c>
      <c r="H15" s="36" t="s">
        <v>36</v>
      </c>
      <c r="I15" s="36"/>
      <c r="J15" s="36"/>
      <c r="K15" s="36"/>
      <c r="L15" s="36"/>
      <c r="M15" s="36"/>
    </row>
    <row r="16" spans="1:13" s="3" customFormat="1" ht="44.1" customHeight="1" x14ac:dyDescent="0.25">
      <c r="A16" s="2" t="s">
        <v>5</v>
      </c>
      <c r="B16" s="25" t="s">
        <v>23</v>
      </c>
      <c r="C16" s="25"/>
      <c r="D16" s="25"/>
      <c r="E16" s="25"/>
      <c r="F16" s="25"/>
      <c r="G16" s="25"/>
      <c r="H16" s="25"/>
      <c r="I16" s="25"/>
      <c r="J16" s="25"/>
      <c r="K16" s="25"/>
      <c r="L16" s="25"/>
      <c r="M16" s="25"/>
    </row>
    <row r="17" spans="1:14" s="3" customFormat="1" ht="44.1" customHeight="1" x14ac:dyDescent="0.25">
      <c r="A17" s="2" t="s">
        <v>37</v>
      </c>
      <c r="B17" s="25" t="s">
        <v>110</v>
      </c>
      <c r="C17" s="25"/>
      <c r="D17" s="25"/>
      <c r="E17" s="25"/>
      <c r="F17" s="25"/>
      <c r="G17" s="25"/>
      <c r="H17" s="25"/>
      <c r="I17" s="25"/>
      <c r="J17" s="25"/>
      <c r="K17" s="25"/>
      <c r="L17" s="25"/>
      <c r="M17" s="25"/>
    </row>
    <row r="18" spans="1:14" s="3" customFormat="1" ht="44.1" customHeight="1" x14ac:dyDescent="0.25">
      <c r="A18" s="2" t="s">
        <v>39</v>
      </c>
      <c r="B18" s="25" t="s">
        <v>111</v>
      </c>
      <c r="C18" s="25"/>
      <c r="D18" s="25"/>
      <c r="E18" s="25"/>
      <c r="F18" s="25"/>
      <c r="G18" s="25"/>
      <c r="H18" s="25"/>
      <c r="I18" s="25"/>
      <c r="J18" s="25"/>
      <c r="K18" s="25"/>
      <c r="L18" s="25"/>
      <c r="M18" s="25"/>
    </row>
    <row r="19" spans="1:14" s="3" customFormat="1" ht="44.1" customHeight="1" x14ac:dyDescent="0.25">
      <c r="A19" s="2" t="s">
        <v>41</v>
      </c>
      <c r="B19" s="25"/>
      <c r="C19" s="25"/>
      <c r="D19" s="25"/>
      <c r="E19" s="25"/>
      <c r="F19" s="25"/>
      <c r="G19" s="25"/>
      <c r="H19" s="25"/>
      <c r="I19" s="25"/>
      <c r="J19" s="25"/>
      <c r="K19" s="25"/>
      <c r="L19" s="25"/>
      <c r="M19" s="25"/>
    </row>
    <row r="20" spans="1:14" s="3" customFormat="1" ht="44.1" customHeight="1" x14ac:dyDescent="0.25">
      <c r="A20" s="2" t="s">
        <v>42</v>
      </c>
      <c r="B20" s="25" t="s">
        <v>125</v>
      </c>
      <c r="C20" s="25"/>
      <c r="D20" s="25"/>
      <c r="E20" s="25"/>
      <c r="F20" s="25"/>
      <c r="G20" s="25"/>
      <c r="H20" s="25"/>
      <c r="I20" s="25"/>
      <c r="J20" s="25"/>
      <c r="K20" s="25"/>
      <c r="L20" s="25"/>
      <c r="M20" s="25"/>
    </row>
    <row r="21" spans="1:14" s="3" customFormat="1" ht="43.7" customHeight="1" x14ac:dyDescent="0.25">
      <c r="A21" s="18" t="s">
        <v>43</v>
      </c>
      <c r="B21" s="37" t="s">
        <v>44</v>
      </c>
      <c r="C21" s="37"/>
      <c r="D21" s="37"/>
      <c r="E21" s="19" t="s">
        <v>45</v>
      </c>
      <c r="F21" s="28" t="s">
        <v>112</v>
      </c>
      <c r="G21" s="29"/>
      <c r="H21" s="29"/>
      <c r="I21" s="30"/>
      <c r="J21" s="2" t="s">
        <v>47</v>
      </c>
      <c r="K21" s="25" t="s">
        <v>13</v>
      </c>
      <c r="L21" s="25"/>
      <c r="M21" s="25"/>
    </row>
    <row r="22" spans="1:14" ht="18.75" x14ac:dyDescent="0.25">
      <c r="A22" s="26" t="s">
        <v>48</v>
      </c>
      <c r="B22" s="26"/>
      <c r="C22" s="26"/>
      <c r="D22" s="26"/>
      <c r="E22" s="26"/>
      <c r="F22" s="26"/>
      <c r="G22" s="26"/>
      <c r="H22" s="26"/>
      <c r="I22" s="26"/>
      <c r="J22" s="26"/>
      <c r="K22" s="26"/>
      <c r="L22" s="26"/>
      <c r="M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c r="M23" s="2" t="s">
        <v>61</v>
      </c>
    </row>
    <row r="24" spans="1:14" x14ac:dyDescent="0.25">
      <c r="A24" s="7">
        <v>5</v>
      </c>
      <c r="B24" s="7" t="s">
        <v>62</v>
      </c>
      <c r="C24" s="8">
        <v>0.52759134973900079</v>
      </c>
      <c r="D24" s="8">
        <v>0.48642533936651583</v>
      </c>
      <c r="E24" s="8">
        <f>(C24-D24)/D24</f>
        <v>8.4629658533201646E-2</v>
      </c>
      <c r="F24" s="8">
        <f>ABS(E24)</f>
        <v>8.4629658533201646E-2</v>
      </c>
      <c r="G24" s="7">
        <f>RANK(F24,$F$24:$F$56,1)</f>
        <v>19</v>
      </c>
      <c r="H24" s="8">
        <v>0.50801877566986109</v>
      </c>
      <c r="I24" s="8">
        <f>MIN($H$24:$H$56)/H24</f>
        <v>8.1220175925235255E-2</v>
      </c>
      <c r="J24" s="7">
        <f>RANK(I24,$I$24:$I$56,1)</f>
        <v>17</v>
      </c>
      <c r="K24" s="22">
        <f>I24*F24</f>
        <v>6.8736357545592245E-3</v>
      </c>
      <c r="L24" s="7">
        <f>RANK(K24,$K$24:$K$56,1)</f>
        <v>18</v>
      </c>
      <c r="M24" s="6">
        <f>IF(E24&gt;0,1,-1)</f>
        <v>1</v>
      </c>
      <c r="N24" s="6">
        <f>K24*M24</f>
        <v>6.8736357545592245E-3</v>
      </c>
    </row>
    <row r="25" spans="1:14" x14ac:dyDescent="0.25">
      <c r="A25" s="7">
        <v>8</v>
      </c>
      <c r="B25" s="7" t="s">
        <v>63</v>
      </c>
      <c r="C25" s="8">
        <v>0.52035672741372629</v>
      </c>
      <c r="D25" s="8">
        <v>0.48301212000794752</v>
      </c>
      <c r="E25" s="8">
        <f t="shared" ref="E25:E56" si="0">(C25-D25)/D25</f>
        <v>7.7316087648409942E-2</v>
      </c>
      <c r="F25" s="8">
        <f t="shared" ref="F25:F56" si="1">ABS(E25)</f>
        <v>7.7316087648409942E-2</v>
      </c>
      <c r="G25" s="7">
        <f t="shared" ref="G25:G56" si="2">RANK(F25,$F$24:$F$56,1)</f>
        <v>13</v>
      </c>
      <c r="H25" s="8">
        <v>0.50191345304680601</v>
      </c>
      <c r="I25" s="8">
        <f t="shared" ref="I25:I56" si="3">MIN($H$24:$H$56)/H25</f>
        <v>8.2208145812303832E-2</v>
      </c>
      <c r="J25" s="7">
        <f t="shared" ref="J25:J56" si="4">RANK(I25,$I$24:$I$56,1)</f>
        <v>18</v>
      </c>
      <c r="K25" s="22">
        <f t="shared" ref="K25:K56" si="5">I25*F25</f>
        <v>6.3560122070373476E-3</v>
      </c>
      <c r="L25" s="7">
        <f t="shared" ref="L25:L56" si="6">RANK(K25,$K$24:$K$56,1)</f>
        <v>14</v>
      </c>
      <c r="M25" s="6">
        <f t="shared" ref="M25:M56" si="7">IF(E25&gt;0,1,-1)</f>
        <v>1</v>
      </c>
      <c r="N25" s="6">
        <f t="shared" ref="N25:N56" si="8">K25*M25</f>
        <v>6.3560122070373476E-3</v>
      </c>
    </row>
    <row r="26" spans="1:14" x14ac:dyDescent="0.25">
      <c r="A26" s="7">
        <v>11</v>
      </c>
      <c r="B26" s="7" t="s">
        <v>64</v>
      </c>
      <c r="C26" s="8">
        <v>0.76964285714285718</v>
      </c>
      <c r="D26" s="8">
        <v>0.73189655172413792</v>
      </c>
      <c r="E26" s="8">
        <f t="shared" si="0"/>
        <v>5.15732794884739E-2</v>
      </c>
      <c r="F26" s="8">
        <f t="shared" si="1"/>
        <v>5.15732794884739E-2</v>
      </c>
      <c r="G26" s="7">
        <f t="shared" si="2"/>
        <v>7</v>
      </c>
      <c r="H26" s="8">
        <v>0.75189189189189187</v>
      </c>
      <c r="I26" s="8">
        <f t="shared" si="3"/>
        <v>5.4876737970146063E-2</v>
      </c>
      <c r="J26" s="7">
        <f t="shared" si="4"/>
        <v>1</v>
      </c>
      <c r="K26" s="22">
        <f t="shared" si="5"/>
        <v>2.830173344750091E-3</v>
      </c>
      <c r="L26" s="7">
        <f t="shared" si="6"/>
        <v>3</v>
      </c>
      <c r="M26" s="6">
        <f t="shared" si="7"/>
        <v>1</v>
      </c>
      <c r="N26" s="6">
        <f t="shared" si="8"/>
        <v>2.830173344750091E-3</v>
      </c>
    </row>
    <row r="27" spans="1:14" x14ac:dyDescent="0.25">
      <c r="A27" s="7">
        <v>13</v>
      </c>
      <c r="B27" s="7" t="s">
        <v>65</v>
      </c>
      <c r="C27" s="8">
        <v>0.36222535779076798</v>
      </c>
      <c r="D27" s="8">
        <v>0.34304338969240172</v>
      </c>
      <c r="E27" s="8">
        <f t="shared" si="0"/>
        <v>5.5917031707173361E-2</v>
      </c>
      <c r="F27" s="8">
        <f t="shared" si="1"/>
        <v>5.5917031707173361E-2</v>
      </c>
      <c r="G27" s="7">
        <f t="shared" si="2"/>
        <v>8</v>
      </c>
      <c r="H27" s="8">
        <v>0.35268490374873351</v>
      </c>
      <c r="I27" s="8">
        <f t="shared" si="3"/>
        <v>0.11699217600372527</v>
      </c>
      <c r="J27" s="7">
        <f t="shared" si="4"/>
        <v>30</v>
      </c>
      <c r="K27" s="22">
        <f t="shared" si="5"/>
        <v>6.5418552150915124E-3</v>
      </c>
      <c r="L27" s="7">
        <f t="shared" si="6"/>
        <v>15</v>
      </c>
      <c r="M27" s="6">
        <f t="shared" si="7"/>
        <v>1</v>
      </c>
      <c r="N27" s="6">
        <f t="shared" si="8"/>
        <v>6.5418552150915124E-3</v>
      </c>
    </row>
    <row r="28" spans="1:14" x14ac:dyDescent="0.25">
      <c r="A28" s="7">
        <v>15</v>
      </c>
      <c r="B28" s="7" t="s">
        <v>66</v>
      </c>
      <c r="C28" s="8">
        <v>0.56494986326344576</v>
      </c>
      <c r="D28" s="8">
        <v>0.52187419104323063</v>
      </c>
      <c r="E28" s="8">
        <f t="shared" si="0"/>
        <v>8.2540338187842788E-2</v>
      </c>
      <c r="F28" s="8">
        <f t="shared" si="1"/>
        <v>8.2540338187842788E-2</v>
      </c>
      <c r="G28" s="7">
        <f t="shared" si="2"/>
        <v>18</v>
      </c>
      <c r="H28" s="8">
        <v>0.544782450612047</v>
      </c>
      <c r="I28" s="8">
        <f t="shared" si="3"/>
        <v>7.5739176779414982E-2</v>
      </c>
      <c r="J28" s="7">
        <f t="shared" si="4"/>
        <v>12</v>
      </c>
      <c r="K28" s="22">
        <f t="shared" si="5"/>
        <v>6.2515372654417221E-3</v>
      </c>
      <c r="L28" s="7">
        <f t="shared" si="6"/>
        <v>13</v>
      </c>
      <c r="M28" s="6">
        <f t="shared" si="7"/>
        <v>1</v>
      </c>
      <c r="N28" s="6">
        <f t="shared" si="8"/>
        <v>6.2515372654417221E-3</v>
      </c>
    </row>
    <row r="29" spans="1:14" x14ac:dyDescent="0.25">
      <c r="A29" s="7">
        <v>17</v>
      </c>
      <c r="B29" s="7" t="s">
        <v>67</v>
      </c>
      <c r="C29" s="8">
        <v>0.69451851851851854</v>
      </c>
      <c r="D29" s="8">
        <v>0.63460275771503616</v>
      </c>
      <c r="E29" s="8">
        <f t="shared" si="0"/>
        <v>9.4414592554271759E-2</v>
      </c>
      <c r="F29" s="8">
        <f t="shared" si="1"/>
        <v>9.4414592554271759E-2</v>
      </c>
      <c r="G29" s="7">
        <f t="shared" si="2"/>
        <v>23</v>
      </c>
      <c r="H29" s="8">
        <v>0.66609562373462072</v>
      </c>
      <c r="I29" s="8">
        <f t="shared" si="3"/>
        <v>6.1945121485541675E-2</v>
      </c>
      <c r="J29" s="7">
        <f t="shared" si="4"/>
        <v>3</v>
      </c>
      <c r="K29" s="22">
        <f t="shared" si="5"/>
        <v>5.8485234057822823E-3</v>
      </c>
      <c r="L29" s="7">
        <f t="shared" si="6"/>
        <v>10</v>
      </c>
      <c r="M29" s="6">
        <f t="shared" si="7"/>
        <v>1</v>
      </c>
      <c r="N29" s="6">
        <f t="shared" si="8"/>
        <v>5.8485234057822823E-3</v>
      </c>
    </row>
    <row r="30" spans="1:14" x14ac:dyDescent="0.25">
      <c r="A30" s="7">
        <v>18</v>
      </c>
      <c r="B30" s="7" t="s">
        <v>68</v>
      </c>
      <c r="C30" s="8">
        <v>0.51320043103448276</v>
      </c>
      <c r="D30" s="8">
        <v>0.46560377915559492</v>
      </c>
      <c r="E30" s="8">
        <f t="shared" si="0"/>
        <v>0.10222565625478321</v>
      </c>
      <c r="F30" s="8">
        <f t="shared" si="1"/>
        <v>0.10222565625478321</v>
      </c>
      <c r="G30" s="7">
        <f t="shared" si="2"/>
        <v>26</v>
      </c>
      <c r="H30" s="8">
        <v>0.49049161853782225</v>
      </c>
      <c r="I30" s="8">
        <f t="shared" si="3"/>
        <v>8.4122486040089262E-2</v>
      </c>
      <c r="J30" s="7">
        <f t="shared" si="4"/>
        <v>19</v>
      </c>
      <c r="K30" s="22">
        <f t="shared" si="5"/>
        <v>8.5994763412319646E-3</v>
      </c>
      <c r="L30" s="7">
        <f t="shared" si="6"/>
        <v>25</v>
      </c>
      <c r="M30" s="6">
        <f t="shared" si="7"/>
        <v>1</v>
      </c>
      <c r="N30" s="6">
        <f t="shared" si="8"/>
        <v>8.5994763412319646E-3</v>
      </c>
    </row>
    <row r="31" spans="1:14" x14ac:dyDescent="0.25">
      <c r="A31" s="7">
        <v>19</v>
      </c>
      <c r="B31" s="7" t="s">
        <v>69</v>
      </c>
      <c r="C31" s="8">
        <v>0.44288114237715248</v>
      </c>
      <c r="D31" s="8">
        <v>0.402461257976299</v>
      </c>
      <c r="E31" s="8">
        <f t="shared" si="0"/>
        <v>0.10043173994957251</v>
      </c>
      <c r="F31" s="8">
        <f t="shared" si="1"/>
        <v>0.10043173994957251</v>
      </c>
      <c r="G31" s="7">
        <f t="shared" si="2"/>
        <v>24</v>
      </c>
      <c r="H31" s="8">
        <v>0.42349726775956287</v>
      </c>
      <c r="I31" s="8">
        <f t="shared" si="3"/>
        <v>9.7430083909430434E-2</v>
      </c>
      <c r="J31" s="7">
        <f t="shared" si="4"/>
        <v>23</v>
      </c>
      <c r="K31" s="22">
        <f t="shared" si="5"/>
        <v>9.7850728504569467E-3</v>
      </c>
      <c r="L31" s="7">
        <f t="shared" si="6"/>
        <v>27</v>
      </c>
      <c r="M31" s="6">
        <f t="shared" si="7"/>
        <v>1</v>
      </c>
      <c r="N31" s="6">
        <f t="shared" si="8"/>
        <v>9.7850728504569467E-3</v>
      </c>
    </row>
    <row r="32" spans="1:14" x14ac:dyDescent="0.25">
      <c r="A32" s="7">
        <v>20</v>
      </c>
      <c r="B32" s="7" t="s">
        <v>70</v>
      </c>
      <c r="C32" s="8">
        <v>0.64106884930187769</v>
      </c>
      <c r="D32" s="8">
        <v>0.59080689482887838</v>
      </c>
      <c r="E32" s="8">
        <f t="shared" si="0"/>
        <v>8.5073405393410656E-2</v>
      </c>
      <c r="F32" s="8">
        <f t="shared" si="1"/>
        <v>8.5073405393410656E-2</v>
      </c>
      <c r="G32" s="7">
        <f t="shared" si="2"/>
        <v>20</v>
      </c>
      <c r="H32" s="8">
        <v>0.61640308937109234</v>
      </c>
      <c r="I32" s="8">
        <f t="shared" si="3"/>
        <v>6.693894797854949E-2</v>
      </c>
      <c r="J32" s="7">
        <f t="shared" si="4"/>
        <v>6</v>
      </c>
      <c r="K32" s="22">
        <f t="shared" si="5"/>
        <v>5.6947242579875679E-3</v>
      </c>
      <c r="L32" s="7">
        <f t="shared" si="6"/>
        <v>8</v>
      </c>
      <c r="M32" s="6">
        <f t="shared" si="7"/>
        <v>1</v>
      </c>
      <c r="N32" s="6">
        <f t="shared" si="8"/>
        <v>5.6947242579875679E-3</v>
      </c>
    </row>
    <row r="33" spans="1:14" x14ac:dyDescent="0.25">
      <c r="A33" s="7">
        <v>23</v>
      </c>
      <c r="B33" s="7" t="s">
        <v>71</v>
      </c>
      <c r="C33" s="8">
        <v>0.42584584075298904</v>
      </c>
      <c r="D33" s="8">
        <v>0.38679504814305365</v>
      </c>
      <c r="E33" s="8">
        <f t="shared" si="0"/>
        <v>0.10095990834787703</v>
      </c>
      <c r="F33" s="8">
        <f t="shared" si="1"/>
        <v>0.10095990834787703</v>
      </c>
      <c r="G33" s="7">
        <f t="shared" si="2"/>
        <v>25</v>
      </c>
      <c r="H33" s="8">
        <v>0.4070843246100978</v>
      </c>
      <c r="I33" s="8">
        <f t="shared" si="3"/>
        <v>0.10135829811857423</v>
      </c>
      <c r="J33" s="7">
        <f t="shared" si="4"/>
        <v>26</v>
      </c>
      <c r="K33" s="22">
        <f t="shared" si="5"/>
        <v>1.0233124488348051E-2</v>
      </c>
      <c r="L33" s="7">
        <f t="shared" si="6"/>
        <v>29</v>
      </c>
      <c r="M33" s="6">
        <f t="shared" si="7"/>
        <v>1</v>
      </c>
      <c r="N33" s="6">
        <f t="shared" si="8"/>
        <v>1.0233124488348051E-2</v>
      </c>
    </row>
    <row r="34" spans="1:14" x14ac:dyDescent="0.25">
      <c r="A34" s="7">
        <v>25</v>
      </c>
      <c r="B34" s="7" t="s">
        <v>72</v>
      </c>
      <c r="C34" s="8">
        <v>0.56833101253232543</v>
      </c>
      <c r="D34" s="8">
        <v>0.53731028667790892</v>
      </c>
      <c r="E34" s="8">
        <f t="shared" si="0"/>
        <v>5.7733355611358152E-2</v>
      </c>
      <c r="F34" s="8">
        <f t="shared" si="1"/>
        <v>5.7733355611358152E-2</v>
      </c>
      <c r="G34" s="7">
        <f t="shared" si="2"/>
        <v>9</v>
      </c>
      <c r="H34" s="8">
        <v>0.55326988025790602</v>
      </c>
      <c r="I34" s="8">
        <f t="shared" si="3"/>
        <v>7.4577300889748066E-2</v>
      </c>
      <c r="J34" s="7">
        <f t="shared" si="4"/>
        <v>10</v>
      </c>
      <c r="K34" s="22">
        <f t="shared" si="5"/>
        <v>4.3055978328030821E-3</v>
      </c>
      <c r="L34" s="7">
        <f t="shared" si="6"/>
        <v>4</v>
      </c>
      <c r="M34" s="6">
        <f t="shared" si="7"/>
        <v>1</v>
      </c>
      <c r="N34" s="6">
        <f t="shared" si="8"/>
        <v>4.3055978328030821E-3</v>
      </c>
    </row>
    <row r="35" spans="1:14" x14ac:dyDescent="0.25">
      <c r="A35" s="7">
        <v>27</v>
      </c>
      <c r="B35" s="7" t="s">
        <v>73</v>
      </c>
      <c r="C35" s="8">
        <v>0.2127078679573095</v>
      </c>
      <c r="D35" s="8">
        <v>0.20563462097008423</v>
      </c>
      <c r="E35" s="8">
        <f t="shared" si="0"/>
        <v>3.4397160137029148E-2</v>
      </c>
      <c r="F35" s="8">
        <f t="shared" si="1"/>
        <v>3.4397160137029148E-2</v>
      </c>
      <c r="G35" s="7">
        <f t="shared" si="2"/>
        <v>2</v>
      </c>
      <c r="H35" s="8">
        <v>0.20944860813704497</v>
      </c>
      <c r="I35" s="8">
        <f t="shared" si="3"/>
        <v>0.1969999929826742</v>
      </c>
      <c r="J35" s="7">
        <f t="shared" si="4"/>
        <v>32</v>
      </c>
      <c r="K35" s="22">
        <f t="shared" si="5"/>
        <v>6.7762403056186634E-3</v>
      </c>
      <c r="L35" s="7">
        <f t="shared" si="6"/>
        <v>17</v>
      </c>
      <c r="M35" s="6">
        <f t="shared" si="7"/>
        <v>1</v>
      </c>
      <c r="N35" s="6">
        <f t="shared" si="8"/>
        <v>6.7762403056186634E-3</v>
      </c>
    </row>
    <row r="36" spans="1:14" x14ac:dyDescent="0.25">
      <c r="A36" s="7">
        <v>41</v>
      </c>
      <c r="B36" s="7" t="s">
        <v>74</v>
      </c>
      <c r="C36" s="8">
        <v>0.57420625153827221</v>
      </c>
      <c r="D36" s="8">
        <v>0.53278688524590168</v>
      </c>
      <c r="E36" s="8">
        <f t="shared" si="0"/>
        <v>7.774096442568007E-2</v>
      </c>
      <c r="F36" s="8">
        <f t="shared" si="1"/>
        <v>7.774096442568007E-2</v>
      </c>
      <c r="G36" s="7">
        <f t="shared" si="2"/>
        <v>14</v>
      </c>
      <c r="H36" s="8">
        <v>0.55390987824777205</v>
      </c>
      <c r="I36" s="8">
        <f t="shared" si="3"/>
        <v>7.4491132860374662E-2</v>
      </c>
      <c r="J36" s="7">
        <f t="shared" si="4"/>
        <v>9</v>
      </c>
      <c r="K36" s="22">
        <f t="shared" si="5"/>
        <v>5.791012509726994E-3</v>
      </c>
      <c r="L36" s="7">
        <f t="shared" si="6"/>
        <v>9</v>
      </c>
      <c r="M36" s="6">
        <f t="shared" si="7"/>
        <v>1</v>
      </c>
      <c r="N36" s="6">
        <f t="shared" si="8"/>
        <v>5.791012509726994E-3</v>
      </c>
    </row>
    <row r="37" spans="1:14" x14ac:dyDescent="0.25">
      <c r="A37" s="7">
        <v>44</v>
      </c>
      <c r="B37" s="7" t="s">
        <v>75</v>
      </c>
      <c r="C37" s="8">
        <v>0.37785481239804242</v>
      </c>
      <c r="D37" s="8">
        <v>0.35152740341419586</v>
      </c>
      <c r="E37" s="8">
        <f t="shared" si="0"/>
        <v>7.489432894318522E-2</v>
      </c>
      <c r="F37" s="8">
        <f t="shared" si="1"/>
        <v>7.489432894318522E-2</v>
      </c>
      <c r="G37" s="7">
        <f t="shared" si="2"/>
        <v>12</v>
      </c>
      <c r="H37" s="8">
        <v>0.36532706284737065</v>
      </c>
      <c r="I37" s="8">
        <f t="shared" si="3"/>
        <v>0.11294365660084497</v>
      </c>
      <c r="J37" s="7">
        <f t="shared" si="4"/>
        <v>29</v>
      </c>
      <c r="K37" s="22">
        <f t="shared" si="5"/>
        <v>8.4588393695098369E-3</v>
      </c>
      <c r="L37" s="7">
        <f t="shared" si="6"/>
        <v>23</v>
      </c>
      <c r="M37" s="6">
        <f t="shared" si="7"/>
        <v>1</v>
      </c>
      <c r="N37" s="6">
        <f t="shared" si="8"/>
        <v>8.4588393695098369E-3</v>
      </c>
    </row>
    <row r="38" spans="1:14" x14ac:dyDescent="0.25">
      <c r="A38" s="7">
        <v>47</v>
      </c>
      <c r="B38" s="7" t="s">
        <v>76</v>
      </c>
      <c r="C38" s="8">
        <v>0.44116174261392088</v>
      </c>
      <c r="D38" s="8">
        <v>0.39563543003851093</v>
      </c>
      <c r="E38" s="8">
        <f t="shared" si="0"/>
        <v>0.11507137409553651</v>
      </c>
      <c r="F38" s="8">
        <f t="shared" si="1"/>
        <v>0.11507137409553651</v>
      </c>
      <c r="G38" s="7">
        <f t="shared" si="2"/>
        <v>31</v>
      </c>
      <c r="H38" s="8">
        <v>0.41868424388388897</v>
      </c>
      <c r="I38" s="8">
        <f t="shared" si="3"/>
        <v>9.8550100549452471E-2</v>
      </c>
      <c r="J38" s="7">
        <f t="shared" si="4"/>
        <v>24</v>
      </c>
      <c r="K38" s="22">
        <f t="shared" si="5"/>
        <v>1.1340295487478783E-2</v>
      </c>
      <c r="L38" s="7">
        <f t="shared" si="6"/>
        <v>31</v>
      </c>
      <c r="M38" s="6">
        <f t="shared" si="7"/>
        <v>1</v>
      </c>
      <c r="N38" s="6">
        <f t="shared" si="8"/>
        <v>1.1340295487478783E-2</v>
      </c>
    </row>
    <row r="39" spans="1:14" x14ac:dyDescent="0.25">
      <c r="A39" s="7">
        <v>50</v>
      </c>
      <c r="B39" s="7" t="s">
        <v>77</v>
      </c>
      <c r="C39" s="8">
        <v>0.57058967457792997</v>
      </c>
      <c r="D39" s="8">
        <v>0.56392339544513459</v>
      </c>
      <c r="E39" s="8">
        <f t="shared" si="0"/>
        <v>1.1821249458063956E-2</v>
      </c>
      <c r="F39" s="8">
        <f t="shared" si="1"/>
        <v>1.1821249458063956E-2</v>
      </c>
      <c r="G39" s="7">
        <f t="shared" si="2"/>
        <v>1</v>
      </c>
      <c r="H39" s="8">
        <v>0.56735001886555148</v>
      </c>
      <c r="I39" s="8">
        <f t="shared" si="3"/>
        <v>7.2726487990135605E-2</v>
      </c>
      <c r="J39" s="7">
        <f t="shared" si="4"/>
        <v>8</v>
      </c>
      <c r="K39" s="22">
        <f t="shared" si="5"/>
        <v>8.5971795674028527E-4</v>
      </c>
      <c r="L39" s="7">
        <f t="shared" si="6"/>
        <v>1</v>
      </c>
      <c r="M39" s="6">
        <f t="shared" si="7"/>
        <v>1</v>
      </c>
      <c r="N39" s="6">
        <f t="shared" si="8"/>
        <v>8.5971795674028527E-4</v>
      </c>
    </row>
    <row r="40" spans="1:14" x14ac:dyDescent="0.25">
      <c r="A40" s="7">
        <v>52</v>
      </c>
      <c r="B40" s="7" t="s">
        <v>78</v>
      </c>
      <c r="C40" s="8">
        <v>0.46143024618991796</v>
      </c>
      <c r="D40" s="8">
        <v>0.43277426450371187</v>
      </c>
      <c r="E40" s="8">
        <f t="shared" si="0"/>
        <v>6.6214615878482555E-2</v>
      </c>
      <c r="F40" s="8">
        <f t="shared" si="1"/>
        <v>6.6214615878482555E-2</v>
      </c>
      <c r="G40" s="7">
        <f t="shared" si="2"/>
        <v>10</v>
      </c>
      <c r="H40" s="8">
        <v>0.44824095165780814</v>
      </c>
      <c r="I40" s="8">
        <f t="shared" si="3"/>
        <v>9.2051773004283882E-2</v>
      </c>
      <c r="J40" s="7">
        <f t="shared" si="4"/>
        <v>21</v>
      </c>
      <c r="K40" s="22">
        <f t="shared" si="5"/>
        <v>6.0951727904119271E-3</v>
      </c>
      <c r="L40" s="7">
        <f t="shared" si="6"/>
        <v>11</v>
      </c>
      <c r="M40" s="6">
        <f t="shared" si="7"/>
        <v>1</v>
      </c>
      <c r="N40" s="6">
        <f t="shared" si="8"/>
        <v>6.0951727904119271E-3</v>
      </c>
    </row>
    <row r="41" spans="1:14" x14ac:dyDescent="0.25">
      <c r="A41" s="7">
        <v>54</v>
      </c>
      <c r="B41" s="7" t="s">
        <v>79</v>
      </c>
      <c r="C41" s="8">
        <v>0.65308034668540638</v>
      </c>
      <c r="D41" s="8">
        <v>0.60904123199205162</v>
      </c>
      <c r="E41" s="8">
        <f t="shared" si="0"/>
        <v>7.2308921596837786E-2</v>
      </c>
      <c r="F41" s="8">
        <f t="shared" si="1"/>
        <v>7.2308921596837786E-2</v>
      </c>
      <c r="G41" s="7">
        <f t="shared" si="2"/>
        <v>11</v>
      </c>
      <c r="H41" s="8">
        <v>0.63170584689572029</v>
      </c>
      <c r="I41" s="8">
        <f t="shared" si="3"/>
        <v>6.5317385514147411E-2</v>
      </c>
      <c r="J41" s="7">
        <f t="shared" si="4"/>
        <v>4</v>
      </c>
      <c r="K41" s="22">
        <f t="shared" si="5"/>
        <v>4.7230297080529133E-3</v>
      </c>
      <c r="L41" s="7">
        <f t="shared" si="6"/>
        <v>6</v>
      </c>
      <c r="M41" s="6">
        <f t="shared" si="7"/>
        <v>1</v>
      </c>
      <c r="N41" s="6">
        <f t="shared" si="8"/>
        <v>4.7230297080529133E-3</v>
      </c>
    </row>
    <row r="42" spans="1:14" x14ac:dyDescent="0.25">
      <c r="A42" s="7">
        <v>63</v>
      </c>
      <c r="B42" s="7" t="s">
        <v>80</v>
      </c>
      <c r="C42" s="8">
        <v>0.65109677419354839</v>
      </c>
      <c r="D42" s="8">
        <v>0.5873585426442175</v>
      </c>
      <c r="E42" s="8">
        <f t="shared" si="0"/>
        <v>0.10851673538685425</v>
      </c>
      <c r="F42" s="8">
        <f t="shared" si="1"/>
        <v>0.10851673538685425</v>
      </c>
      <c r="G42" s="7">
        <f t="shared" si="2"/>
        <v>29</v>
      </c>
      <c r="H42" s="8">
        <v>0.62029874633235527</v>
      </c>
      <c r="I42" s="8">
        <f t="shared" si="3"/>
        <v>6.6518551870683534E-2</v>
      </c>
      <c r="J42" s="7">
        <f t="shared" si="4"/>
        <v>5</v>
      </c>
      <c r="K42" s="22">
        <f t="shared" si="5"/>
        <v>7.2183760916677032E-3</v>
      </c>
      <c r="L42" s="7">
        <f t="shared" si="6"/>
        <v>20</v>
      </c>
      <c r="M42" s="6">
        <f t="shared" si="7"/>
        <v>1</v>
      </c>
      <c r="N42" s="6">
        <f t="shared" si="8"/>
        <v>7.2183760916677032E-3</v>
      </c>
    </row>
    <row r="43" spans="1:14" x14ac:dyDescent="0.25">
      <c r="A43" s="7">
        <v>66</v>
      </c>
      <c r="B43" s="7" t="s">
        <v>81</v>
      </c>
      <c r="C43" s="8">
        <v>0.62691358024691357</v>
      </c>
      <c r="D43" s="8">
        <v>0.58064516129032262</v>
      </c>
      <c r="E43" s="8">
        <f t="shared" si="0"/>
        <v>7.9684499314128854E-2</v>
      </c>
      <c r="F43" s="8">
        <f t="shared" si="1"/>
        <v>7.9684499314128854E-2</v>
      </c>
      <c r="G43" s="7">
        <f t="shared" si="2"/>
        <v>16</v>
      </c>
      <c r="H43" s="8">
        <v>0.60447666285132906</v>
      </c>
      <c r="I43" s="8">
        <f t="shared" si="3"/>
        <v>6.8259664713271107E-2</v>
      </c>
      <c r="J43" s="7">
        <f t="shared" si="4"/>
        <v>7</v>
      </c>
      <c r="K43" s="22">
        <f t="shared" si="5"/>
        <v>5.4392372060273171E-3</v>
      </c>
      <c r="L43" s="7">
        <f t="shared" si="6"/>
        <v>7</v>
      </c>
      <c r="M43" s="6">
        <f t="shared" si="7"/>
        <v>1</v>
      </c>
      <c r="N43" s="6">
        <f t="shared" si="8"/>
        <v>5.4392372060273171E-3</v>
      </c>
    </row>
    <row r="44" spans="1:14" x14ac:dyDescent="0.25">
      <c r="A44" s="7">
        <v>68</v>
      </c>
      <c r="B44" s="7" t="s">
        <v>82</v>
      </c>
      <c r="C44" s="8">
        <v>0.5497405819986465</v>
      </c>
      <c r="D44" s="8">
        <v>0.50456140350877188</v>
      </c>
      <c r="E44" s="8">
        <f t="shared" si="0"/>
        <v>8.9541487271309256E-2</v>
      </c>
      <c r="F44" s="8">
        <f t="shared" si="1"/>
        <v>8.9541487271309256E-2</v>
      </c>
      <c r="G44" s="7">
        <f t="shared" si="2"/>
        <v>22</v>
      </c>
      <c r="H44" s="8">
        <v>0.52756086357372534</v>
      </c>
      <c r="I44" s="8">
        <f t="shared" si="3"/>
        <v>7.821159070390854E-2</v>
      </c>
      <c r="J44" s="7">
        <f t="shared" si="4"/>
        <v>14</v>
      </c>
      <c r="K44" s="22">
        <f t="shared" si="5"/>
        <v>7.0031821534828759E-3</v>
      </c>
      <c r="L44" s="7">
        <f t="shared" si="6"/>
        <v>19</v>
      </c>
      <c r="M44" s="6">
        <f t="shared" si="7"/>
        <v>1</v>
      </c>
      <c r="N44" s="6">
        <f t="shared" si="8"/>
        <v>7.0031821534828759E-3</v>
      </c>
    </row>
    <row r="45" spans="1:14" x14ac:dyDescent="0.25">
      <c r="A45" s="7">
        <v>70</v>
      </c>
      <c r="B45" s="7" t="s">
        <v>83</v>
      </c>
      <c r="C45" s="8">
        <v>0.45965225144895228</v>
      </c>
      <c r="D45" s="8">
        <v>0.41568898090637219</v>
      </c>
      <c r="E45" s="8">
        <f t="shared" si="0"/>
        <v>0.10576000943475133</v>
      </c>
      <c r="F45" s="8">
        <f t="shared" si="1"/>
        <v>0.10576000943475133</v>
      </c>
      <c r="G45" s="7">
        <f t="shared" si="2"/>
        <v>28</v>
      </c>
      <c r="H45" s="8">
        <v>0.43801652892561982</v>
      </c>
      <c r="I45" s="8">
        <f t="shared" si="3"/>
        <v>9.420049611925807E-2</v>
      </c>
      <c r="J45" s="7">
        <f t="shared" si="4"/>
        <v>22</v>
      </c>
      <c r="K45" s="22">
        <f t="shared" si="5"/>
        <v>9.9626453583309908E-3</v>
      </c>
      <c r="L45" s="7">
        <f t="shared" si="6"/>
        <v>28</v>
      </c>
      <c r="M45" s="6">
        <f t="shared" si="7"/>
        <v>1</v>
      </c>
      <c r="N45" s="6">
        <f t="shared" si="8"/>
        <v>9.9626453583309908E-3</v>
      </c>
    </row>
    <row r="46" spans="1:14" x14ac:dyDescent="0.25">
      <c r="A46" s="7">
        <v>73</v>
      </c>
      <c r="B46" s="7" t="s">
        <v>84</v>
      </c>
      <c r="C46" s="8">
        <v>0.55031446540880502</v>
      </c>
      <c r="D46" s="8">
        <v>0.49457924625709859</v>
      </c>
      <c r="E46" s="8">
        <f t="shared" si="0"/>
        <v>0.11269219154160266</v>
      </c>
      <c r="F46" s="8">
        <f t="shared" si="1"/>
        <v>0.11269219154160266</v>
      </c>
      <c r="G46" s="7">
        <f t="shared" si="2"/>
        <v>30</v>
      </c>
      <c r="H46" s="8">
        <v>0.52335164835164838</v>
      </c>
      <c r="I46" s="8">
        <f t="shared" si="3"/>
        <v>7.8840631271891129E-2</v>
      </c>
      <c r="J46" s="7">
        <f t="shared" si="4"/>
        <v>15</v>
      </c>
      <c r="K46" s="22">
        <f t="shared" si="5"/>
        <v>8.8847235205528237E-3</v>
      </c>
      <c r="L46" s="7">
        <f t="shared" si="6"/>
        <v>26</v>
      </c>
      <c r="M46" s="6">
        <f t="shared" si="7"/>
        <v>1</v>
      </c>
      <c r="N46" s="6">
        <f t="shared" si="8"/>
        <v>8.8847235205528237E-3</v>
      </c>
    </row>
    <row r="47" spans="1:14" x14ac:dyDescent="0.25">
      <c r="A47" s="7">
        <v>76</v>
      </c>
      <c r="B47" s="7" t="s">
        <v>85</v>
      </c>
      <c r="C47" s="8">
        <v>0.71153846153846156</v>
      </c>
      <c r="D47" s="8">
        <v>0.68649830014570179</v>
      </c>
      <c r="E47" s="8">
        <f t="shared" si="0"/>
        <v>3.6475197953797223E-2</v>
      </c>
      <c r="F47" s="8">
        <f t="shared" si="1"/>
        <v>3.6475197953797223E-2</v>
      </c>
      <c r="G47" s="7">
        <f t="shared" si="2"/>
        <v>3</v>
      </c>
      <c r="H47" s="8">
        <v>0.69967793880837359</v>
      </c>
      <c r="I47" s="8">
        <f t="shared" si="3"/>
        <v>5.8971952729424737E-2</v>
      </c>
      <c r="J47" s="7">
        <f t="shared" si="4"/>
        <v>2</v>
      </c>
      <c r="K47" s="22">
        <f t="shared" si="5"/>
        <v>2.1510136495277395E-3</v>
      </c>
      <c r="L47" s="7">
        <f t="shared" si="6"/>
        <v>2</v>
      </c>
      <c r="M47" s="6">
        <f t="shared" si="7"/>
        <v>1</v>
      </c>
      <c r="N47" s="6">
        <f t="shared" si="8"/>
        <v>2.1510136495277395E-3</v>
      </c>
    </row>
    <row r="48" spans="1:14" x14ac:dyDescent="0.25">
      <c r="A48" s="7">
        <v>81</v>
      </c>
      <c r="B48" s="7" t="s">
        <v>86</v>
      </c>
      <c r="C48" s="8">
        <v>0.54840871021775539</v>
      </c>
      <c r="D48" s="8">
        <v>0.47783595113438043</v>
      </c>
      <c r="E48" s="8">
        <f t="shared" si="0"/>
        <v>0.14769244322415578</v>
      </c>
      <c r="F48" s="8">
        <f t="shared" si="1"/>
        <v>0.14769244322415578</v>
      </c>
      <c r="G48" s="7">
        <f t="shared" si="2"/>
        <v>33</v>
      </c>
      <c r="H48" s="8">
        <v>0.51384615384615384</v>
      </c>
      <c r="I48" s="8">
        <f t="shared" si="3"/>
        <v>8.0299081786223594E-2</v>
      </c>
      <c r="J48" s="7">
        <f t="shared" si="4"/>
        <v>16</v>
      </c>
      <c r="K48" s="22">
        <f t="shared" si="5"/>
        <v>1.185956757766367E-2</v>
      </c>
      <c r="L48" s="7">
        <f t="shared" si="6"/>
        <v>32</v>
      </c>
      <c r="M48" s="6">
        <f t="shared" si="7"/>
        <v>1</v>
      </c>
      <c r="N48" s="6">
        <f t="shared" si="8"/>
        <v>1.185956757766367E-2</v>
      </c>
    </row>
    <row r="49" spans="1:26" x14ac:dyDescent="0.25">
      <c r="A49" s="7">
        <v>85</v>
      </c>
      <c r="B49" s="7" t="s">
        <v>87</v>
      </c>
      <c r="C49" s="8">
        <v>0.5616186388718577</v>
      </c>
      <c r="D49" s="8">
        <v>0.5093859370028635</v>
      </c>
      <c r="E49" s="8">
        <f t="shared" si="0"/>
        <v>0.10254052590521473</v>
      </c>
      <c r="F49" s="8">
        <f t="shared" si="1"/>
        <v>0.10254052590521473</v>
      </c>
      <c r="G49" s="7">
        <f t="shared" si="2"/>
        <v>27</v>
      </c>
      <c r="H49" s="8">
        <v>0.53598750975800158</v>
      </c>
      <c r="I49" s="8">
        <f t="shared" si="3"/>
        <v>7.6981969881832243E-2</v>
      </c>
      <c r="J49" s="7">
        <f t="shared" si="4"/>
        <v>13</v>
      </c>
      <c r="K49" s="22">
        <f t="shared" si="5"/>
        <v>7.8937716769024793E-3</v>
      </c>
      <c r="L49" s="7">
        <f t="shared" si="6"/>
        <v>21</v>
      </c>
      <c r="M49" s="6">
        <f t="shared" si="7"/>
        <v>1</v>
      </c>
      <c r="N49" s="6">
        <f t="shared" si="8"/>
        <v>7.8937716769024793E-3</v>
      </c>
    </row>
    <row r="50" spans="1:26" x14ac:dyDescent="0.25">
      <c r="A50" s="7">
        <v>86</v>
      </c>
      <c r="B50" s="7" t="s">
        <v>88</v>
      </c>
      <c r="C50" s="8">
        <v>0.56854178044784276</v>
      </c>
      <c r="D50" s="8">
        <v>0.52540806898675696</v>
      </c>
      <c r="E50" s="8">
        <f t="shared" si="0"/>
        <v>8.2095639574528492E-2</v>
      </c>
      <c r="F50" s="8">
        <f t="shared" si="1"/>
        <v>8.2095639574528492E-2</v>
      </c>
      <c r="G50" s="7">
        <f t="shared" si="2"/>
        <v>17</v>
      </c>
      <c r="H50" s="8">
        <v>0.54827037197857864</v>
      </c>
      <c r="I50" s="8">
        <f t="shared" si="3"/>
        <v>7.5257348275680411E-2</v>
      </c>
      <c r="J50" s="7">
        <f t="shared" si="4"/>
        <v>11</v>
      </c>
      <c r="K50" s="22">
        <f t="shared" si="5"/>
        <v>6.1783001393750222E-3</v>
      </c>
      <c r="L50" s="7">
        <f t="shared" si="6"/>
        <v>12</v>
      </c>
      <c r="M50" s="6">
        <f t="shared" si="7"/>
        <v>1</v>
      </c>
      <c r="N50" s="6">
        <f t="shared" si="8"/>
        <v>6.1783001393750222E-3</v>
      </c>
    </row>
    <row r="51" spans="1:26" x14ac:dyDescent="0.25">
      <c r="A51" s="14">
        <v>88</v>
      </c>
      <c r="B51" s="15" t="s">
        <v>89</v>
      </c>
      <c r="C51" s="8">
        <v>0.36867305061559508</v>
      </c>
      <c r="D51" s="8">
        <v>0.38432835820895522</v>
      </c>
      <c r="E51" s="16">
        <f t="shared" si="0"/>
        <v>-4.0734198398257468E-2</v>
      </c>
      <c r="F51" s="16">
        <f t="shared" si="1"/>
        <v>4.0734198398257468E-2</v>
      </c>
      <c r="G51" s="14">
        <f t="shared" si="2"/>
        <v>4</v>
      </c>
      <c r="H51" s="8">
        <v>0.37615988579586013</v>
      </c>
      <c r="I51" s="16">
        <f t="shared" si="3"/>
        <v>0.10969105396746387</v>
      </c>
      <c r="J51" s="14">
        <f t="shared" si="4"/>
        <v>28</v>
      </c>
      <c r="K51" s="23">
        <f t="shared" si="5"/>
        <v>4.4681771548246403E-3</v>
      </c>
      <c r="L51" s="14">
        <f t="shared" si="6"/>
        <v>5</v>
      </c>
      <c r="M51" s="6">
        <f t="shared" si="7"/>
        <v>-1</v>
      </c>
      <c r="N51" s="6">
        <f t="shared" si="8"/>
        <v>-4.4681771548246403E-3</v>
      </c>
    </row>
    <row r="52" spans="1:26" x14ac:dyDescent="0.25">
      <c r="A52" s="7">
        <v>91</v>
      </c>
      <c r="B52" s="7" t="s">
        <v>90</v>
      </c>
      <c r="C52" s="8">
        <v>0.40921985815602835</v>
      </c>
      <c r="D52" s="8">
        <v>0.37933474876150036</v>
      </c>
      <c r="E52" s="8">
        <f t="shared" si="0"/>
        <v>7.8782946967291129E-2</v>
      </c>
      <c r="F52" s="8">
        <f t="shared" si="1"/>
        <v>7.8782946967291129E-2</v>
      </c>
      <c r="G52" s="7">
        <f t="shared" si="2"/>
        <v>15</v>
      </c>
      <c r="H52" s="8">
        <v>0.3942614240170032</v>
      </c>
      <c r="I52" s="8">
        <f t="shared" si="3"/>
        <v>0.10465486050557478</v>
      </c>
      <c r="J52" s="7">
        <f t="shared" si="4"/>
        <v>27</v>
      </c>
      <c r="K52" s="22">
        <f t="shared" si="5"/>
        <v>8.2450183250799489E-3</v>
      </c>
      <c r="L52" s="7">
        <f t="shared" si="6"/>
        <v>22</v>
      </c>
      <c r="M52" s="6">
        <f t="shared" si="7"/>
        <v>1</v>
      </c>
      <c r="N52" s="6">
        <f t="shared" si="8"/>
        <v>8.2450183250799489E-3</v>
      </c>
    </row>
    <row r="53" spans="1:26" x14ac:dyDescent="0.25">
      <c r="A53" s="7">
        <v>94</v>
      </c>
      <c r="B53" s="7" t="s">
        <v>91</v>
      </c>
      <c r="C53" s="8">
        <v>0.27744000000000002</v>
      </c>
      <c r="D53" s="8">
        <v>0.2656503405773597</v>
      </c>
      <c r="E53" s="8">
        <f t="shared" si="0"/>
        <v>4.4380366300366431E-2</v>
      </c>
      <c r="F53" s="8">
        <f t="shared" si="1"/>
        <v>4.4380366300366431E-2</v>
      </c>
      <c r="G53" s="7">
        <f t="shared" si="2"/>
        <v>6</v>
      </c>
      <c r="H53" s="8">
        <v>0.27158505154639173</v>
      </c>
      <c r="I53" s="8">
        <f t="shared" si="3"/>
        <v>0.15192800228984818</v>
      </c>
      <c r="J53" s="7">
        <f t="shared" si="4"/>
        <v>31</v>
      </c>
      <c r="K53" s="22">
        <f t="shared" si="5"/>
        <v>6.7426203929063719E-3</v>
      </c>
      <c r="L53" s="7">
        <f t="shared" si="6"/>
        <v>16</v>
      </c>
      <c r="M53" s="6">
        <f t="shared" si="7"/>
        <v>1</v>
      </c>
      <c r="N53" s="6">
        <f t="shared" si="8"/>
        <v>6.7426203929063719E-3</v>
      </c>
    </row>
    <row r="54" spans="1:26" x14ac:dyDescent="0.25">
      <c r="A54" s="7">
        <v>95</v>
      </c>
      <c r="B54" s="7" t="s">
        <v>92</v>
      </c>
      <c r="C54" s="8">
        <v>0.4830481110752341</v>
      </c>
      <c r="D54" s="8">
        <v>0.42968022353306429</v>
      </c>
      <c r="E54" s="8">
        <f t="shared" si="0"/>
        <v>0.12420373249517988</v>
      </c>
      <c r="F54" s="8">
        <f t="shared" si="1"/>
        <v>0.12420373249517988</v>
      </c>
      <c r="G54" s="7">
        <f t="shared" si="2"/>
        <v>32</v>
      </c>
      <c r="H54" s="8">
        <v>0.45584045584045585</v>
      </c>
      <c r="I54" s="8">
        <f>MIN($H$24:$H$56)/H54</f>
        <v>9.051713994352055E-2</v>
      </c>
      <c r="J54" s="7">
        <f t="shared" si="4"/>
        <v>20</v>
      </c>
      <c r="K54" s="22">
        <f t="shared" si="5"/>
        <v>1.1242566635773788E-2</v>
      </c>
      <c r="L54" s="7">
        <f t="shared" si="6"/>
        <v>30</v>
      </c>
      <c r="M54" s="6">
        <f t="shared" si="7"/>
        <v>1</v>
      </c>
      <c r="N54" s="6">
        <f t="shared" si="8"/>
        <v>1.1242566635773788E-2</v>
      </c>
    </row>
    <row r="55" spans="1:26" x14ac:dyDescent="0.25">
      <c r="A55" s="7">
        <v>97</v>
      </c>
      <c r="B55" s="7" t="s">
        <v>93</v>
      </c>
      <c r="C55" s="8">
        <v>0.43381443298969075</v>
      </c>
      <c r="D55" s="8">
        <v>0.39918367346938777</v>
      </c>
      <c r="E55" s="8">
        <f t="shared" si="0"/>
        <v>8.6753947673560622E-2</v>
      </c>
      <c r="F55" s="8">
        <f t="shared" si="1"/>
        <v>8.6753947673560622E-2</v>
      </c>
      <c r="G55" s="7">
        <f t="shared" si="2"/>
        <v>21</v>
      </c>
      <c r="H55" s="8">
        <v>0.41641025641025642</v>
      </c>
      <c r="I55" s="8">
        <f t="shared" si="3"/>
        <v>9.9088275800241432E-2</v>
      </c>
      <c r="J55" s="7">
        <f>RANK(I55,$I$24:$I$56,1)</f>
        <v>25</v>
      </c>
      <c r="K55" s="22">
        <f t="shared" si="5"/>
        <v>8.5962990938374881E-3</v>
      </c>
      <c r="L55" s="7">
        <f t="shared" si="6"/>
        <v>24</v>
      </c>
      <c r="M55" s="6">
        <f t="shared" si="7"/>
        <v>1</v>
      </c>
      <c r="N55" s="6">
        <f t="shared" si="8"/>
        <v>8.5962990938374881E-3</v>
      </c>
    </row>
    <row r="56" spans="1:26" x14ac:dyDescent="0.25">
      <c r="A56" s="7">
        <v>99</v>
      </c>
      <c r="B56" s="7" t="s">
        <v>94</v>
      </c>
      <c r="C56" s="8">
        <v>4.2102028272894901E-2</v>
      </c>
      <c r="D56" s="8">
        <v>4.0384615384615387E-2</v>
      </c>
      <c r="E56" s="8">
        <f t="shared" si="0"/>
        <v>4.2526414376445103E-2</v>
      </c>
      <c r="F56" s="8">
        <f t="shared" si="1"/>
        <v>4.2526414376445103E-2</v>
      </c>
      <c r="G56" s="7">
        <f t="shared" si="2"/>
        <v>5</v>
      </c>
      <c r="H56" s="8">
        <v>4.126137433322874E-2</v>
      </c>
      <c r="I56" s="8">
        <f t="shared" si="3"/>
        <v>1</v>
      </c>
      <c r="J56" s="7">
        <f t="shared" si="4"/>
        <v>33</v>
      </c>
      <c r="K56" s="22">
        <f t="shared" si="5"/>
        <v>4.2526414376445103E-2</v>
      </c>
      <c r="L56" s="7">
        <f t="shared" si="6"/>
        <v>33</v>
      </c>
      <c r="M56" s="6">
        <f t="shared" si="7"/>
        <v>1</v>
      </c>
      <c r="N56" s="6">
        <f t="shared" si="8"/>
        <v>4.2526414376445103E-2</v>
      </c>
    </row>
    <row r="57" spans="1:26" customFormat="1" ht="13.35" customHeight="1" x14ac:dyDescent="0.25">
      <c r="A57" s="31" t="s">
        <v>95</v>
      </c>
      <c r="B57" s="31"/>
      <c r="C57" s="31"/>
      <c r="D57" s="31"/>
      <c r="E57" s="31"/>
      <c r="F57" s="31"/>
      <c r="G57" s="31"/>
      <c r="H57" s="31"/>
      <c r="I57" s="31"/>
      <c r="J57" s="31"/>
      <c r="K57" s="31"/>
      <c r="L57" s="31"/>
      <c r="M57" s="31"/>
      <c r="N57" s="6"/>
      <c r="O57" s="6"/>
      <c r="P57" s="6"/>
      <c r="Q57" s="6"/>
      <c r="R57" s="6"/>
      <c r="S57" s="6"/>
      <c r="T57" s="6"/>
      <c r="U57" s="6"/>
      <c r="V57" s="6"/>
      <c r="W57" s="6"/>
      <c r="X57" s="6"/>
      <c r="Y57" s="6"/>
      <c r="Z57" s="6"/>
    </row>
    <row r="58" spans="1:26" customFormat="1" ht="13.35" customHeight="1" x14ac:dyDescent="0.25">
      <c r="A58" s="32" t="s">
        <v>96</v>
      </c>
      <c r="B58" s="32"/>
      <c r="C58" s="20">
        <f>AVERAGE(C24:C56)</f>
        <v>0.50193229143364149</v>
      </c>
      <c r="D58" s="20">
        <f>AVERAGE(D24:D56)</f>
        <v>0.46532358787127159</v>
      </c>
      <c r="E58" s="20">
        <f>AVERAGE(E24:E56)</f>
        <v>7.7156836582791488E-2</v>
      </c>
      <c r="F58" s="20">
        <f>AVERAGE(F24:F56)</f>
        <v>7.9625575879655575E-2</v>
      </c>
      <c r="G58" s="17" t="s">
        <v>97</v>
      </c>
      <c r="H58" s="20">
        <f>AVERAGE(H24:H56)</f>
        <v>0.48417590188316895</v>
      </c>
      <c r="I58" s="20">
        <f>AVERAGE(I24:I56)</f>
        <v>0.11648211515980285</v>
      </c>
      <c r="J58" s="17" t="s">
        <v>97</v>
      </c>
      <c r="K58" s="20">
        <f>AVERAGE(K24:K56)</f>
        <v>8.0538168013159737E-3</v>
      </c>
      <c r="L58" s="17" t="s">
        <v>97</v>
      </c>
      <c r="M58" s="20">
        <f>AVERAGE(M24:M56)</f>
        <v>0.93939393939393945</v>
      </c>
      <c r="N58" s="6"/>
      <c r="O58" s="6"/>
      <c r="P58" s="6"/>
      <c r="Q58" s="6"/>
      <c r="R58" s="6"/>
      <c r="S58" s="6"/>
      <c r="T58" s="6"/>
      <c r="U58" s="6"/>
      <c r="V58" s="6"/>
      <c r="W58" s="6"/>
      <c r="X58" s="6"/>
      <c r="Y58" s="6"/>
      <c r="Z58" s="6"/>
    </row>
    <row r="59" spans="1:26" customFormat="1" ht="13.35" customHeight="1" x14ac:dyDescent="0.25">
      <c r="A59" s="32" t="s">
        <v>98</v>
      </c>
      <c r="B59" s="32"/>
      <c r="C59" s="20">
        <f>_xlfn.STDEV.S(C24:C56)</f>
        <v>0.14738856353663776</v>
      </c>
      <c r="D59" s="20">
        <f>_xlfn.STDEV.S(D24:D56)</f>
        <v>0.13677336676054835</v>
      </c>
      <c r="E59" s="20">
        <f>_xlfn.STDEV.S(E24:E56)</f>
        <v>3.5510335231899372E-2</v>
      </c>
      <c r="F59" s="20">
        <f>_xlfn.STDEV.S(F24:F56)</f>
        <v>2.9357001547658128E-2</v>
      </c>
      <c r="G59" s="17" t="s">
        <v>97</v>
      </c>
      <c r="H59" s="20">
        <f>_xlfn.STDEV.S(H24:H56)</f>
        <v>0.14213119120378914</v>
      </c>
      <c r="I59" s="20">
        <f>_xlfn.STDEV.S(I24:I56)</f>
        <v>0.16100330399588175</v>
      </c>
      <c r="J59" s="17" t="s">
        <v>97</v>
      </c>
      <c r="K59" s="20">
        <f>_xlfn.STDEV.S(K24:K56)</f>
        <v>6.6925752419804366E-3</v>
      </c>
      <c r="L59" s="17" t="s">
        <v>97</v>
      </c>
      <c r="M59" s="20">
        <f>_xlfn.STDEV.S(M24:M56)</f>
        <v>0.3481553119113957</v>
      </c>
      <c r="N59" s="6"/>
      <c r="O59" s="6"/>
      <c r="P59" s="6"/>
      <c r="Q59" s="6"/>
      <c r="R59" s="6"/>
      <c r="S59" s="6"/>
      <c r="T59" s="6"/>
      <c r="U59" s="6"/>
      <c r="V59" s="6"/>
      <c r="W59" s="6"/>
      <c r="X59" s="6"/>
      <c r="Y59" s="6"/>
      <c r="Z59" s="6"/>
    </row>
    <row r="60" spans="1:26" customFormat="1" ht="13.35" customHeight="1" x14ac:dyDescent="0.25">
      <c r="A60" s="32" t="s">
        <v>99</v>
      </c>
      <c r="B60" s="32"/>
      <c r="C60" s="20">
        <f>_xlfn.VAR.S(C24:C56)</f>
        <v>2.1723388661393506E-2</v>
      </c>
      <c r="D60" s="20">
        <f>_xlfn.VAR.S(D24:D56)</f>
        <v>1.8706953855015473E-2</v>
      </c>
      <c r="E60" s="20">
        <f>_xlfn.VAR.S(E24:E56)</f>
        <v>1.2609839082818736E-3</v>
      </c>
      <c r="F60" s="20">
        <f>_xlfn.VAR.S(F24:F56)</f>
        <v>8.6183353986920164E-4</v>
      </c>
      <c r="G60" s="17" t="s">
        <v>97</v>
      </c>
      <c r="H60" s="20">
        <f>_xlfn.VAR.S(H24:H56)</f>
        <v>2.0201275513008071E-2</v>
      </c>
      <c r="I60" s="20">
        <f>_xlfn.VAR.S(I24:I56)</f>
        <v>2.5922063897590317E-2</v>
      </c>
      <c r="J60" s="17" t="s">
        <v>97</v>
      </c>
      <c r="K60" s="20">
        <f>_xlfn.VAR.S(K24:K56)</f>
        <v>4.4790563369569497E-5</v>
      </c>
      <c r="L60" s="17" t="s">
        <v>97</v>
      </c>
      <c r="M60" s="20">
        <f>_xlfn.VAR.S(M24:M56)</f>
        <v>0.12121212121212122</v>
      </c>
      <c r="N60" s="6"/>
      <c r="O60" s="6"/>
      <c r="P60" s="6"/>
      <c r="Q60" s="6"/>
      <c r="R60" s="6"/>
      <c r="S60" s="6"/>
      <c r="T60" s="6"/>
      <c r="U60" s="6"/>
      <c r="V60" s="6"/>
      <c r="W60" s="6"/>
      <c r="X60" s="6"/>
      <c r="Y60" s="6"/>
      <c r="Z60" s="6"/>
    </row>
    <row r="61" spans="1:26" customFormat="1" ht="13.35" customHeight="1" x14ac:dyDescent="0.25">
      <c r="A61" s="32" t="s">
        <v>100</v>
      </c>
      <c r="B61" s="32"/>
      <c r="C61" s="20">
        <f>MAX(C24:C56)</f>
        <v>0.76964285714285718</v>
      </c>
      <c r="D61" s="20">
        <f>MAX(D24:D56)</f>
        <v>0.73189655172413792</v>
      </c>
      <c r="E61" s="20">
        <f>MAX(E24:E56)</f>
        <v>0.14769244322415578</v>
      </c>
      <c r="F61" s="20">
        <f>MAX(F24:F56)</f>
        <v>0.14769244322415578</v>
      </c>
      <c r="G61" s="17" t="s">
        <v>97</v>
      </c>
      <c r="H61" s="20">
        <f>MAX(H24:H56)</f>
        <v>0.75189189189189187</v>
      </c>
      <c r="I61" s="20">
        <f>MAX(I24:I56)</f>
        <v>1</v>
      </c>
      <c r="J61" s="17" t="s">
        <v>97</v>
      </c>
      <c r="K61" s="20">
        <f>MAX(K24:K56)</f>
        <v>4.2526414376445103E-2</v>
      </c>
      <c r="L61" s="17" t="s">
        <v>97</v>
      </c>
      <c r="M61" s="20">
        <f>MAX(M24:M56)</f>
        <v>1</v>
      </c>
      <c r="N61" s="6"/>
      <c r="O61" s="6"/>
      <c r="P61" s="6"/>
      <c r="Q61" s="6"/>
      <c r="R61" s="6"/>
      <c r="S61" s="6"/>
      <c r="T61" s="6"/>
      <c r="U61" s="6"/>
      <c r="V61" s="6"/>
      <c r="W61" s="6"/>
      <c r="X61" s="6"/>
      <c r="Y61" s="6"/>
      <c r="Z61" s="6"/>
    </row>
    <row r="62" spans="1:26" customFormat="1" ht="13.35" customHeight="1" x14ac:dyDescent="0.25">
      <c r="A62" s="32" t="s">
        <v>101</v>
      </c>
      <c r="B62" s="32"/>
      <c r="C62" s="20">
        <f>MIN(C24:C56)</f>
        <v>4.2102028272894901E-2</v>
      </c>
      <c r="D62" s="20">
        <f>MIN(D24:D56)</f>
        <v>4.0384615384615387E-2</v>
      </c>
      <c r="E62" s="20">
        <f>MIN(E24:E56)</f>
        <v>-4.0734198398257468E-2</v>
      </c>
      <c r="F62" s="20">
        <f>MIN(F24:F56)</f>
        <v>1.1821249458063956E-2</v>
      </c>
      <c r="G62" s="17" t="s">
        <v>97</v>
      </c>
      <c r="H62" s="20">
        <f>MIN(H24:H56)</f>
        <v>4.126137433322874E-2</v>
      </c>
      <c r="I62" s="20">
        <f>MIN(I24:I56)</f>
        <v>5.4876737970146063E-2</v>
      </c>
      <c r="J62" s="17" t="s">
        <v>97</v>
      </c>
      <c r="K62" s="20">
        <f>MIN(K24:K56)</f>
        <v>8.5971795674028527E-4</v>
      </c>
      <c r="L62" s="17" t="s">
        <v>97</v>
      </c>
      <c r="M62" s="20">
        <f>MIN(M24:M56)</f>
        <v>-1</v>
      </c>
      <c r="N62" s="6"/>
      <c r="O62" s="6"/>
      <c r="P62" s="6"/>
      <c r="Q62" s="6"/>
      <c r="R62" s="6"/>
      <c r="S62" s="6"/>
      <c r="T62" s="6"/>
      <c r="U62" s="6"/>
      <c r="V62" s="6"/>
      <c r="W62" s="6"/>
      <c r="X62" s="6"/>
      <c r="Y62" s="6"/>
      <c r="Z62" s="6"/>
    </row>
    <row r="63" spans="1:26" ht="18.75" x14ac:dyDescent="0.25">
      <c r="A63" s="26" t="s">
        <v>102</v>
      </c>
      <c r="B63" s="26"/>
      <c r="C63" s="26"/>
      <c r="D63" s="26"/>
      <c r="E63" s="26"/>
      <c r="F63" s="26"/>
      <c r="G63" s="26"/>
      <c r="H63" s="26"/>
      <c r="I63" s="26"/>
      <c r="J63" s="26"/>
      <c r="K63" s="26"/>
      <c r="L63" s="26"/>
      <c r="M63" s="26"/>
    </row>
    <row r="64" spans="1:26" ht="43.7" customHeight="1" x14ac:dyDescent="0.25">
      <c r="A64" s="27"/>
      <c r="B64" s="27"/>
      <c r="C64" s="27"/>
      <c r="D64" s="27"/>
      <c r="E64" s="27"/>
      <c r="F64" s="27"/>
      <c r="G64" s="27"/>
      <c r="H64" s="27"/>
      <c r="I64" s="27"/>
      <c r="J64" s="27"/>
      <c r="K64" s="27"/>
      <c r="L64" s="27"/>
      <c r="M64" s="27"/>
    </row>
  </sheetData>
  <mergeCells count="20">
    <mergeCell ref="A63:M63"/>
    <mergeCell ref="A64:M64"/>
    <mergeCell ref="B19:M19"/>
    <mergeCell ref="B20:M20"/>
    <mergeCell ref="B21:D21"/>
    <mergeCell ref="F21:I21"/>
    <mergeCell ref="K21:M21"/>
    <mergeCell ref="A22:M22"/>
    <mergeCell ref="A57:M57"/>
    <mergeCell ref="A58:B58"/>
    <mergeCell ref="A59:B59"/>
    <mergeCell ref="A60:B60"/>
    <mergeCell ref="A61:B61"/>
    <mergeCell ref="A62:B62"/>
    <mergeCell ref="B18:M18"/>
    <mergeCell ref="A14:M14"/>
    <mergeCell ref="B15:F15"/>
    <mergeCell ref="H15:M15"/>
    <mergeCell ref="B16:M16"/>
    <mergeCell ref="B17:M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5F7F8-6171-4D28-817D-F80545F7E19B}">
  <dimension ref="A14:Y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2" ht="18.75" x14ac:dyDescent="0.25">
      <c r="A14" s="26" t="s">
        <v>35</v>
      </c>
      <c r="B14" s="26"/>
      <c r="C14" s="26"/>
      <c r="D14" s="26"/>
      <c r="E14" s="26"/>
      <c r="F14" s="26"/>
      <c r="G14" s="26"/>
      <c r="H14" s="26"/>
      <c r="I14" s="26"/>
      <c r="J14" s="26"/>
      <c r="K14" s="26"/>
      <c r="L14" s="26"/>
    </row>
    <row r="15" spans="1:12" s="3" customFormat="1" ht="44.1" customHeight="1" x14ac:dyDescent="0.25">
      <c r="A15" s="2" t="s">
        <v>1</v>
      </c>
      <c r="B15" s="25" t="s">
        <v>9</v>
      </c>
      <c r="C15" s="25"/>
      <c r="D15" s="25"/>
      <c r="E15" s="25"/>
      <c r="F15" s="25"/>
      <c r="G15" s="4" t="s">
        <v>3</v>
      </c>
      <c r="H15" s="36" t="s">
        <v>25</v>
      </c>
      <c r="I15" s="36"/>
      <c r="J15" s="36"/>
      <c r="K15" s="36"/>
      <c r="L15" s="36"/>
    </row>
    <row r="16" spans="1:12" s="3" customFormat="1" ht="44.1" customHeight="1" x14ac:dyDescent="0.25">
      <c r="A16" s="2" t="s">
        <v>5</v>
      </c>
      <c r="B16" s="25" t="s">
        <v>27</v>
      </c>
      <c r="C16" s="25"/>
      <c r="D16" s="25"/>
      <c r="E16" s="25"/>
      <c r="F16" s="25"/>
      <c r="G16" s="25"/>
      <c r="H16" s="25"/>
      <c r="I16" s="25"/>
      <c r="J16" s="25"/>
      <c r="K16" s="25"/>
      <c r="L16" s="25"/>
    </row>
    <row r="17" spans="1:14" s="3" customFormat="1" ht="44.1" customHeight="1" x14ac:dyDescent="0.25">
      <c r="A17" s="2" t="s">
        <v>37</v>
      </c>
      <c r="B17" s="25" t="s">
        <v>113</v>
      </c>
      <c r="C17" s="25"/>
      <c r="D17" s="25"/>
      <c r="E17" s="25"/>
      <c r="F17" s="25"/>
      <c r="G17" s="25"/>
      <c r="H17" s="25"/>
      <c r="I17" s="25"/>
      <c r="J17" s="25"/>
      <c r="K17" s="25"/>
      <c r="L17" s="25"/>
    </row>
    <row r="18" spans="1:14" s="3" customFormat="1" ht="44.1" customHeight="1" x14ac:dyDescent="0.25">
      <c r="A18" s="2" t="s">
        <v>39</v>
      </c>
      <c r="B18" s="25" t="s">
        <v>114</v>
      </c>
      <c r="C18" s="25"/>
      <c r="D18" s="25"/>
      <c r="E18" s="25"/>
      <c r="F18" s="25"/>
      <c r="G18" s="25"/>
      <c r="H18" s="25"/>
      <c r="I18" s="25"/>
      <c r="J18" s="25"/>
      <c r="K18" s="25"/>
      <c r="L18" s="25"/>
    </row>
    <row r="19" spans="1:14" s="3" customFormat="1" ht="51.75" customHeight="1" x14ac:dyDescent="0.25">
      <c r="A19" s="2" t="s">
        <v>41</v>
      </c>
      <c r="B19" s="25"/>
      <c r="C19" s="25"/>
      <c r="D19" s="25"/>
      <c r="E19" s="25"/>
      <c r="F19" s="25"/>
      <c r="G19" s="25"/>
      <c r="H19" s="25"/>
      <c r="I19" s="25"/>
      <c r="J19" s="25"/>
      <c r="K19" s="25"/>
      <c r="L19" s="25"/>
    </row>
    <row r="20" spans="1:14" s="3" customFormat="1" ht="44.1" customHeight="1" x14ac:dyDescent="0.25">
      <c r="A20" s="2" t="s">
        <v>42</v>
      </c>
      <c r="B20" s="25" t="s">
        <v>129</v>
      </c>
      <c r="C20" s="25"/>
      <c r="D20" s="25"/>
      <c r="E20" s="25"/>
      <c r="F20" s="25"/>
      <c r="G20" s="25"/>
      <c r="H20" s="25"/>
      <c r="I20" s="25"/>
      <c r="J20" s="25"/>
      <c r="K20" s="25"/>
      <c r="L20" s="25"/>
    </row>
    <row r="21" spans="1:14" s="3" customFormat="1" ht="43.7" customHeight="1" x14ac:dyDescent="0.25">
      <c r="A21" s="18" t="s">
        <v>43</v>
      </c>
      <c r="B21" s="37" t="s">
        <v>44</v>
      </c>
      <c r="C21" s="37"/>
      <c r="D21" s="37"/>
      <c r="E21" s="19" t="s">
        <v>45</v>
      </c>
      <c r="F21" s="28" t="s">
        <v>115</v>
      </c>
      <c r="G21" s="29"/>
      <c r="H21" s="29"/>
      <c r="I21" s="30"/>
      <c r="J21" s="2" t="s">
        <v>47</v>
      </c>
      <c r="K21" s="25" t="s">
        <v>13</v>
      </c>
      <c r="L21" s="25"/>
    </row>
    <row r="22" spans="1:14" ht="18.75" x14ac:dyDescent="0.25">
      <c r="A22" s="26" t="s">
        <v>48</v>
      </c>
      <c r="B22" s="26"/>
      <c r="C22" s="26"/>
      <c r="D22" s="26"/>
      <c r="E22" s="26"/>
      <c r="F22" s="26"/>
      <c r="G22" s="26"/>
      <c r="H22" s="26"/>
      <c r="I22" s="26"/>
      <c r="J22" s="26"/>
      <c r="K22" s="26"/>
      <c r="L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row>
    <row r="24" spans="1:14" x14ac:dyDescent="0.25">
      <c r="A24" s="7">
        <v>5</v>
      </c>
      <c r="B24" s="7" t="s">
        <v>62</v>
      </c>
      <c r="C24" s="8">
        <v>0.41085271317829503</v>
      </c>
      <c r="D24" s="8">
        <v>0.40963855421686701</v>
      </c>
      <c r="E24" s="8">
        <f>(C24-D24)/D24</f>
        <v>2.9639762881919188E-3</v>
      </c>
      <c r="F24" s="8">
        <f>ABS(E24)</f>
        <v>2.9639762881919188E-3</v>
      </c>
      <c r="G24" s="7">
        <f>RANK(F24,$F$24:$F$56,1)</f>
        <v>1</v>
      </c>
      <c r="H24" s="8">
        <v>0.41022443890274302</v>
      </c>
      <c r="I24" s="8">
        <f>MIN($H$24:$H$56)/H24</f>
        <v>0.4875379939209728</v>
      </c>
      <c r="J24" s="7">
        <f>RANK(I24,$I$24:$I$56,1)</f>
        <v>9</v>
      </c>
      <c r="K24" s="22">
        <f>I24*F24</f>
        <v>1.4450510535744191E-3</v>
      </c>
      <c r="L24" s="7">
        <f>RANK(K24,$K$24:$K$56,1)</f>
        <v>1</v>
      </c>
      <c r="M24" s="6">
        <f>IF(E24&gt;0,1,-1)</f>
        <v>1</v>
      </c>
      <c r="N24" s="6">
        <f>K24*M24</f>
        <v>1.4450510535744191E-3</v>
      </c>
    </row>
    <row r="25" spans="1:14" x14ac:dyDescent="0.25">
      <c r="A25" s="7">
        <v>8</v>
      </c>
      <c r="B25" s="7" t="s">
        <v>63</v>
      </c>
      <c r="C25" s="8">
        <v>0.5</v>
      </c>
      <c r="D25" s="8">
        <v>0.46250000000000002</v>
      </c>
      <c r="E25" s="8">
        <f t="shared" ref="E25:E55" si="0">(C25-D25)/D25</f>
        <v>8.108108108108103E-2</v>
      </c>
      <c r="F25" s="8">
        <f t="shared" ref="F25:F56" si="1">ABS(E25)</f>
        <v>8.108108108108103E-2</v>
      </c>
      <c r="G25" s="7">
        <f t="shared" ref="G25:G56" si="2">RANK(F25,$F$24:$F$56,1)</f>
        <v>14</v>
      </c>
      <c r="H25" s="8">
        <v>0.48062015503875999</v>
      </c>
      <c r="I25" s="8">
        <f t="shared" ref="I25:I56" si="3">MIN($H$24:$H$56)/H25</f>
        <v>0.4161290322580643</v>
      </c>
      <c r="J25" s="7">
        <f t="shared" ref="J25:J56" si="4">RANK(I25,$I$24:$I$56,1)</f>
        <v>2</v>
      </c>
      <c r="K25" s="22">
        <f t="shared" ref="K25:K56" si="5">I25*F25</f>
        <v>3.3740191804707893E-2</v>
      </c>
      <c r="L25" s="7">
        <f t="shared" ref="L25:L56" si="6">RANK(K25,$K$24:$K$56,1)</f>
        <v>11</v>
      </c>
      <c r="M25" s="6">
        <f t="shared" ref="M25:M56" si="7">IF(E25&gt;0,1,-1)</f>
        <v>1</v>
      </c>
      <c r="N25" s="6">
        <f t="shared" ref="N25:N56" si="8">K25*M25</f>
        <v>3.3740191804707893E-2</v>
      </c>
    </row>
    <row r="26" spans="1:14" x14ac:dyDescent="0.25">
      <c r="A26" s="7">
        <v>11</v>
      </c>
      <c r="B26" s="7" t="s">
        <v>64</v>
      </c>
      <c r="C26" s="8">
        <v>0.37694013303769403</v>
      </c>
      <c r="D26" s="8">
        <v>0.39571518588531801</v>
      </c>
      <c r="E26" s="8">
        <f t="shared" si="0"/>
        <v>-4.7445873995508404E-2</v>
      </c>
      <c r="F26" s="8">
        <f t="shared" si="1"/>
        <v>4.7445873995508404E-2</v>
      </c>
      <c r="G26" s="7">
        <f t="shared" si="2"/>
        <v>5</v>
      </c>
      <c r="H26" s="8">
        <v>0.38707482993197301</v>
      </c>
      <c r="I26" s="8">
        <f t="shared" si="3"/>
        <v>0.51669595782073785</v>
      </c>
      <c r="J26" s="7">
        <f t="shared" si="4"/>
        <v>14</v>
      </c>
      <c r="K26" s="22">
        <f t="shared" si="5"/>
        <v>2.4515091308751253E-2</v>
      </c>
      <c r="L26" s="7">
        <f t="shared" si="6"/>
        <v>6</v>
      </c>
      <c r="M26" s="6">
        <f t="shared" si="7"/>
        <v>-1</v>
      </c>
      <c r="N26" s="6">
        <f t="shared" si="8"/>
        <v>-2.4515091308751253E-2</v>
      </c>
    </row>
    <row r="27" spans="1:14" x14ac:dyDescent="0.25">
      <c r="A27" s="7">
        <v>13</v>
      </c>
      <c r="B27" s="7" t="s">
        <v>65</v>
      </c>
      <c r="C27" s="8">
        <v>0.35625000000000001</v>
      </c>
      <c r="D27" s="8">
        <v>0.37853107344632803</v>
      </c>
      <c r="E27" s="8">
        <f t="shared" si="0"/>
        <v>-5.8861940298508282E-2</v>
      </c>
      <c r="F27" s="8">
        <f t="shared" si="1"/>
        <v>5.8861940298508282E-2</v>
      </c>
      <c r="G27" s="7">
        <f t="shared" si="2"/>
        <v>10</v>
      </c>
      <c r="H27" s="8">
        <v>0.36795252225519298</v>
      </c>
      <c r="I27" s="8">
        <f t="shared" si="3"/>
        <v>0.54354838709677411</v>
      </c>
      <c r="J27" s="7">
        <f t="shared" si="4"/>
        <v>18</v>
      </c>
      <c r="K27" s="22">
        <f t="shared" si="5"/>
        <v>3.1994312710640786E-2</v>
      </c>
      <c r="L27" s="7">
        <f t="shared" si="6"/>
        <v>10</v>
      </c>
      <c r="M27" s="6">
        <f t="shared" si="7"/>
        <v>-1</v>
      </c>
      <c r="N27" s="6">
        <f t="shared" si="8"/>
        <v>-3.1994312710640786E-2</v>
      </c>
    </row>
    <row r="28" spans="1:14" x14ac:dyDescent="0.25">
      <c r="A28" s="7">
        <v>15</v>
      </c>
      <c r="B28" s="7" t="s">
        <v>66</v>
      </c>
      <c r="C28" s="8">
        <v>0.38068181818181801</v>
      </c>
      <c r="D28" s="8">
        <v>0.43018867924528298</v>
      </c>
      <c r="E28" s="8">
        <f t="shared" si="0"/>
        <v>-0.11508173843700191</v>
      </c>
      <c r="F28" s="8">
        <f t="shared" si="1"/>
        <v>0.11508173843700191</v>
      </c>
      <c r="G28" s="7">
        <f t="shared" si="2"/>
        <v>21</v>
      </c>
      <c r="H28" s="8">
        <v>0.41043083900226801</v>
      </c>
      <c r="I28" s="8">
        <f t="shared" si="3"/>
        <v>0.48729281767955751</v>
      </c>
      <c r="J28" s="7">
        <f t="shared" si="4"/>
        <v>8</v>
      </c>
      <c r="K28" s="22">
        <f t="shared" si="5"/>
        <v>5.6078504586428497E-2</v>
      </c>
      <c r="L28" s="7">
        <f t="shared" si="6"/>
        <v>21</v>
      </c>
      <c r="M28" s="6">
        <f t="shared" si="7"/>
        <v>-1</v>
      </c>
      <c r="N28" s="6">
        <f t="shared" si="8"/>
        <v>-5.6078504586428497E-2</v>
      </c>
    </row>
    <row r="29" spans="1:14" x14ac:dyDescent="0.25">
      <c r="A29" s="7">
        <v>17</v>
      </c>
      <c r="B29" s="7" t="s">
        <v>67</v>
      </c>
      <c r="C29" s="8">
        <v>0.41104294478527598</v>
      </c>
      <c r="D29" s="8">
        <v>0.41499999999999998</v>
      </c>
      <c r="E29" s="8">
        <f t="shared" si="0"/>
        <v>-9.5350728065638646E-3</v>
      </c>
      <c r="F29" s="8">
        <f t="shared" si="1"/>
        <v>9.5350728065638646E-3</v>
      </c>
      <c r="G29" s="7">
        <f t="shared" si="2"/>
        <v>2</v>
      </c>
      <c r="H29" s="8">
        <v>0.413223140495868</v>
      </c>
      <c r="I29" s="8">
        <f t="shared" si="3"/>
        <v>0.48399999999999976</v>
      </c>
      <c r="J29" s="7">
        <f t="shared" si="4"/>
        <v>6</v>
      </c>
      <c r="K29" s="22">
        <f t="shared" si="5"/>
        <v>4.6149752383769079E-3</v>
      </c>
      <c r="L29" s="7">
        <f t="shared" si="6"/>
        <v>2</v>
      </c>
      <c r="M29" s="6">
        <f t="shared" si="7"/>
        <v>-1</v>
      </c>
      <c r="N29" s="6">
        <f t="shared" si="8"/>
        <v>-4.6149752383769079E-3</v>
      </c>
    </row>
    <row r="30" spans="1:14" x14ac:dyDescent="0.25">
      <c r="A30" s="7">
        <v>18</v>
      </c>
      <c r="B30" s="7" t="s">
        <v>68</v>
      </c>
      <c r="C30" s="8">
        <v>0.32142857142857101</v>
      </c>
      <c r="D30" s="8">
        <v>0.29885057471264398</v>
      </c>
      <c r="E30" s="8">
        <f t="shared" si="0"/>
        <v>7.5549450549448061E-2</v>
      </c>
      <c r="F30" s="8">
        <f t="shared" si="1"/>
        <v>7.5549450549448061E-2</v>
      </c>
      <c r="G30" s="7">
        <f t="shared" si="2"/>
        <v>12</v>
      </c>
      <c r="H30" s="8">
        <v>0.30769230769230799</v>
      </c>
      <c r="I30" s="8">
        <f t="shared" si="3"/>
        <v>0.64999999999999947</v>
      </c>
      <c r="J30" s="7">
        <f t="shared" si="4"/>
        <v>28</v>
      </c>
      <c r="K30" s="22">
        <f t="shared" si="5"/>
        <v>4.9107142857141198E-2</v>
      </c>
      <c r="L30" s="7">
        <f t="shared" si="6"/>
        <v>19</v>
      </c>
      <c r="M30" s="6">
        <f t="shared" si="7"/>
        <v>1</v>
      </c>
      <c r="N30" s="6">
        <f t="shared" si="8"/>
        <v>4.9107142857141198E-2</v>
      </c>
    </row>
    <row r="31" spans="1:14" x14ac:dyDescent="0.25">
      <c r="A31" s="7">
        <v>19</v>
      </c>
      <c r="B31" s="7" t="s">
        <v>69</v>
      </c>
      <c r="C31" s="8">
        <v>0.37885462555066102</v>
      </c>
      <c r="D31" s="8">
        <v>0.400576368876081</v>
      </c>
      <c r="E31" s="8">
        <f t="shared" si="0"/>
        <v>-5.422622254619229E-2</v>
      </c>
      <c r="F31" s="8">
        <f t="shared" si="1"/>
        <v>5.422622254619229E-2</v>
      </c>
      <c r="G31" s="7">
        <f t="shared" si="2"/>
        <v>8</v>
      </c>
      <c r="H31" s="8">
        <v>0.39198606271776998</v>
      </c>
      <c r="I31" s="8">
        <f t="shared" si="3"/>
        <v>0.51022222222222235</v>
      </c>
      <c r="J31" s="7">
        <f t="shared" si="4"/>
        <v>13</v>
      </c>
      <c r="K31" s="22">
        <f t="shared" si="5"/>
        <v>2.7667423770235008E-2</v>
      </c>
      <c r="L31" s="7">
        <f t="shared" si="6"/>
        <v>8</v>
      </c>
      <c r="M31" s="6">
        <f t="shared" si="7"/>
        <v>-1</v>
      </c>
      <c r="N31" s="6">
        <f t="shared" si="8"/>
        <v>-2.7667423770235008E-2</v>
      </c>
    </row>
    <row r="32" spans="1:14" x14ac:dyDescent="0.25">
      <c r="A32" s="7">
        <v>20</v>
      </c>
      <c r="B32" s="7" t="s">
        <v>70</v>
      </c>
      <c r="C32" s="8">
        <v>0.36363636363636398</v>
      </c>
      <c r="D32" s="8">
        <v>0.31355932203389802</v>
      </c>
      <c r="E32" s="8">
        <f t="shared" si="0"/>
        <v>0.15970515970516183</v>
      </c>
      <c r="F32" s="8">
        <f t="shared" si="1"/>
        <v>0.15970515970516183</v>
      </c>
      <c r="G32" s="7">
        <f t="shared" si="2"/>
        <v>25</v>
      </c>
      <c r="H32" s="8">
        <v>0.33495145631068002</v>
      </c>
      <c r="I32" s="8">
        <f t="shared" si="3"/>
        <v>0.59710144927536157</v>
      </c>
      <c r="J32" s="7">
        <f t="shared" si="4"/>
        <v>26</v>
      </c>
      <c r="K32" s="22">
        <f t="shared" si="5"/>
        <v>9.5360182316705205E-2</v>
      </c>
      <c r="L32" s="7">
        <f t="shared" si="6"/>
        <v>28</v>
      </c>
      <c r="M32" s="6">
        <f t="shared" si="7"/>
        <v>1</v>
      </c>
      <c r="N32" s="6">
        <f t="shared" si="8"/>
        <v>9.5360182316705205E-2</v>
      </c>
    </row>
    <row r="33" spans="1:14" x14ac:dyDescent="0.25">
      <c r="A33" s="7">
        <v>23</v>
      </c>
      <c r="B33" s="7" t="s">
        <v>71</v>
      </c>
      <c r="C33" s="8">
        <v>0.407114624505929</v>
      </c>
      <c r="D33" s="8">
        <v>0.41142857142857098</v>
      </c>
      <c r="E33" s="8">
        <f t="shared" si="0"/>
        <v>-1.0485287659199259E-2</v>
      </c>
      <c r="F33" s="8">
        <f t="shared" si="1"/>
        <v>1.0485287659199259E-2</v>
      </c>
      <c r="G33" s="7">
        <f t="shared" si="2"/>
        <v>3</v>
      </c>
      <c r="H33" s="8">
        <v>0.40961857379767802</v>
      </c>
      <c r="I33" s="8">
        <f t="shared" si="3"/>
        <v>0.48825910931174121</v>
      </c>
      <c r="J33" s="7">
        <f t="shared" si="4"/>
        <v>10</v>
      </c>
      <c r="K33" s="22">
        <f t="shared" si="5"/>
        <v>5.1195372133580217E-3</v>
      </c>
      <c r="L33" s="7">
        <f t="shared" si="6"/>
        <v>3</v>
      </c>
      <c r="M33" s="6">
        <f t="shared" si="7"/>
        <v>-1</v>
      </c>
      <c r="N33" s="6">
        <f t="shared" si="8"/>
        <v>-5.1195372133580217E-3</v>
      </c>
    </row>
    <row r="34" spans="1:14" x14ac:dyDescent="0.25">
      <c r="A34" s="7">
        <v>25</v>
      </c>
      <c r="B34" s="7" t="s">
        <v>72</v>
      </c>
      <c r="C34" s="8">
        <v>0.35946462715105199</v>
      </c>
      <c r="D34" s="8">
        <v>0.39667128987517303</v>
      </c>
      <c r="E34" s="8">
        <f t="shared" si="0"/>
        <v>-9.3797216168151384E-2</v>
      </c>
      <c r="F34" s="8">
        <f t="shared" si="1"/>
        <v>9.3797216168151384E-2</v>
      </c>
      <c r="G34" s="7">
        <f t="shared" si="2"/>
        <v>20</v>
      </c>
      <c r="H34" s="8">
        <v>0.38102893890675199</v>
      </c>
      <c r="I34" s="8">
        <f t="shared" si="3"/>
        <v>0.52489451476793314</v>
      </c>
      <c r="J34" s="7">
        <f t="shared" si="4"/>
        <v>15</v>
      </c>
      <c r="K34" s="22">
        <f t="shared" si="5"/>
        <v>4.9233644267164756E-2</v>
      </c>
      <c r="L34" s="7">
        <f t="shared" si="6"/>
        <v>20</v>
      </c>
      <c r="M34" s="6">
        <f t="shared" si="7"/>
        <v>-1</v>
      </c>
      <c r="N34" s="6">
        <f t="shared" si="8"/>
        <v>-4.9233644267164756E-2</v>
      </c>
    </row>
    <row r="35" spans="1:14" x14ac:dyDescent="0.25">
      <c r="A35" s="7">
        <v>27</v>
      </c>
      <c r="B35" s="7" t="s">
        <v>73</v>
      </c>
      <c r="C35" s="8">
        <v>0.56976744186046502</v>
      </c>
      <c r="D35" s="8">
        <v>0.655555555555556</v>
      </c>
      <c r="E35" s="8">
        <f t="shared" si="0"/>
        <v>-0.13086322428064717</v>
      </c>
      <c r="F35" s="8">
        <f t="shared" si="1"/>
        <v>0.13086322428064717</v>
      </c>
      <c r="G35" s="7">
        <f t="shared" si="2"/>
        <v>22</v>
      </c>
      <c r="H35" s="8">
        <v>0.61363636363636398</v>
      </c>
      <c r="I35" s="8">
        <f t="shared" si="3"/>
        <v>0.32592592592592579</v>
      </c>
      <c r="J35" s="7">
        <f t="shared" si="4"/>
        <v>1</v>
      </c>
      <c r="K35" s="22">
        <f t="shared" si="5"/>
        <v>4.2651717543322025E-2</v>
      </c>
      <c r="L35" s="7">
        <f t="shared" si="6"/>
        <v>13</v>
      </c>
      <c r="M35" s="6">
        <f t="shared" si="7"/>
        <v>-1</v>
      </c>
      <c r="N35" s="6">
        <f t="shared" si="8"/>
        <v>-4.2651717543322025E-2</v>
      </c>
    </row>
    <row r="36" spans="1:14" x14ac:dyDescent="0.25">
      <c r="A36" s="7">
        <v>41</v>
      </c>
      <c r="B36" s="7" t="s">
        <v>74</v>
      </c>
      <c r="C36" s="8">
        <v>0.37588652482269502</v>
      </c>
      <c r="D36" s="8">
        <v>0.46581196581196599</v>
      </c>
      <c r="E36" s="8">
        <f t="shared" si="0"/>
        <v>-0.19305094671091191</v>
      </c>
      <c r="F36" s="8">
        <f t="shared" si="1"/>
        <v>0.19305094671091191</v>
      </c>
      <c r="G36" s="7">
        <f t="shared" si="2"/>
        <v>29</v>
      </c>
      <c r="H36" s="8">
        <v>0.432</v>
      </c>
      <c r="I36" s="8">
        <f t="shared" si="3"/>
        <v>0.46296296296296302</v>
      </c>
      <c r="J36" s="7">
        <f t="shared" si="4"/>
        <v>5</v>
      </c>
      <c r="K36" s="22">
        <f t="shared" si="5"/>
        <v>8.9375438292088855E-2</v>
      </c>
      <c r="L36" s="7">
        <f t="shared" si="6"/>
        <v>26</v>
      </c>
      <c r="M36" s="6">
        <f t="shared" si="7"/>
        <v>-1</v>
      </c>
      <c r="N36" s="6">
        <f t="shared" si="8"/>
        <v>-8.9375438292088855E-2</v>
      </c>
    </row>
    <row r="37" spans="1:14" x14ac:dyDescent="0.25">
      <c r="A37" s="7">
        <v>44</v>
      </c>
      <c r="B37" s="7" t="s">
        <v>75</v>
      </c>
      <c r="C37" s="8">
        <v>0.230769230769231</v>
      </c>
      <c r="D37" s="8">
        <v>0.211920529801325</v>
      </c>
      <c r="E37" s="8">
        <f t="shared" si="0"/>
        <v>8.8942307692306238E-2</v>
      </c>
      <c r="F37" s="8">
        <f t="shared" si="1"/>
        <v>8.8942307692306238E-2</v>
      </c>
      <c r="G37" s="7">
        <f t="shared" si="2"/>
        <v>19</v>
      </c>
      <c r="H37" s="8">
        <v>0.22149837133550501</v>
      </c>
      <c r="I37" s="8">
        <f t="shared" si="3"/>
        <v>0.9029411764705878</v>
      </c>
      <c r="J37" s="7">
        <f t="shared" si="4"/>
        <v>31</v>
      </c>
      <c r="K37" s="22">
        <f t="shared" si="5"/>
        <v>8.0309671945700004E-2</v>
      </c>
      <c r="L37" s="7">
        <f t="shared" si="6"/>
        <v>23</v>
      </c>
      <c r="M37" s="6">
        <f t="shared" si="7"/>
        <v>1</v>
      </c>
      <c r="N37" s="6">
        <f t="shared" si="8"/>
        <v>8.0309671945700004E-2</v>
      </c>
    </row>
    <row r="38" spans="1:14" x14ac:dyDescent="0.25">
      <c r="A38" s="7">
        <v>47</v>
      </c>
      <c r="B38" s="7" t="s">
        <v>76</v>
      </c>
      <c r="C38" s="8">
        <v>0.418079096045198</v>
      </c>
      <c r="D38" s="8">
        <v>0.39754098360655699</v>
      </c>
      <c r="E38" s="8">
        <f t="shared" si="0"/>
        <v>5.1662880773488774E-2</v>
      </c>
      <c r="F38" s="8">
        <f t="shared" si="1"/>
        <v>5.1662880773488774E-2</v>
      </c>
      <c r="G38" s="7">
        <f t="shared" si="2"/>
        <v>7</v>
      </c>
      <c r="H38" s="8">
        <v>0.40617577197149601</v>
      </c>
      <c r="I38" s="8">
        <f t="shared" si="3"/>
        <v>0.492397660818714</v>
      </c>
      <c r="J38" s="7">
        <f t="shared" si="4"/>
        <v>11</v>
      </c>
      <c r="K38" s="22">
        <f t="shared" si="5"/>
        <v>2.5438681644021986E-2</v>
      </c>
      <c r="L38" s="7">
        <f t="shared" si="6"/>
        <v>7</v>
      </c>
      <c r="M38" s="6">
        <f t="shared" si="7"/>
        <v>1</v>
      </c>
      <c r="N38" s="6">
        <f t="shared" si="8"/>
        <v>2.5438681644021986E-2</v>
      </c>
    </row>
    <row r="39" spans="1:14" x14ac:dyDescent="0.25">
      <c r="A39" s="7">
        <v>50</v>
      </c>
      <c r="B39" s="7" t="s">
        <v>77</v>
      </c>
      <c r="C39" s="8">
        <v>0.38124999999999998</v>
      </c>
      <c r="D39" s="8">
        <v>0.33027522935779802</v>
      </c>
      <c r="E39" s="8">
        <f t="shared" si="0"/>
        <v>0.15434027777777823</v>
      </c>
      <c r="F39" s="8">
        <f t="shared" si="1"/>
        <v>0.15434027777777823</v>
      </c>
      <c r="G39" s="7">
        <f t="shared" si="2"/>
        <v>24</v>
      </c>
      <c r="H39" s="8">
        <v>0.35185185185185203</v>
      </c>
      <c r="I39" s="8">
        <f t="shared" si="3"/>
        <v>0.56842105263157872</v>
      </c>
      <c r="J39" s="7">
        <f t="shared" si="4"/>
        <v>25</v>
      </c>
      <c r="K39" s="22">
        <f t="shared" si="5"/>
        <v>8.7730263157894964E-2</v>
      </c>
      <c r="L39" s="7">
        <f t="shared" si="6"/>
        <v>24</v>
      </c>
      <c r="M39" s="6">
        <f t="shared" si="7"/>
        <v>1</v>
      </c>
      <c r="N39" s="6">
        <f t="shared" si="8"/>
        <v>8.7730263157894964E-2</v>
      </c>
    </row>
    <row r="40" spans="1:14" x14ac:dyDescent="0.25">
      <c r="A40" s="7">
        <v>52</v>
      </c>
      <c r="B40" s="7" t="s">
        <v>78</v>
      </c>
      <c r="C40" s="8">
        <v>0.36820083682008398</v>
      </c>
      <c r="D40" s="8">
        <v>0.44</v>
      </c>
      <c r="E40" s="8">
        <f t="shared" si="0"/>
        <v>-0.16317991631799098</v>
      </c>
      <c r="F40" s="8">
        <f t="shared" si="1"/>
        <v>0.16317991631799098</v>
      </c>
      <c r="G40" s="7">
        <f t="shared" si="2"/>
        <v>26</v>
      </c>
      <c r="H40" s="8">
        <v>0.410865874363328</v>
      </c>
      <c r="I40" s="8">
        <f t="shared" si="3"/>
        <v>0.48677685950413185</v>
      </c>
      <c r="J40" s="7">
        <f t="shared" si="4"/>
        <v>7</v>
      </c>
      <c r="K40" s="22">
        <f t="shared" si="5"/>
        <v>7.9432207199418681E-2</v>
      </c>
      <c r="L40" s="7">
        <f t="shared" si="6"/>
        <v>22</v>
      </c>
      <c r="M40" s="6">
        <f t="shared" si="7"/>
        <v>-1</v>
      </c>
      <c r="N40" s="6">
        <f t="shared" si="8"/>
        <v>-7.9432207199418681E-2</v>
      </c>
    </row>
    <row r="41" spans="1:14" x14ac:dyDescent="0.25">
      <c r="A41" s="7">
        <v>54</v>
      </c>
      <c r="B41" s="7" t="s">
        <v>79</v>
      </c>
      <c r="C41" s="8">
        <v>0.34433962264150902</v>
      </c>
      <c r="D41" s="8">
        <v>0.36426116838487999</v>
      </c>
      <c r="E41" s="8">
        <f t="shared" si="0"/>
        <v>-5.4690281238876842E-2</v>
      </c>
      <c r="F41" s="8">
        <f t="shared" si="1"/>
        <v>5.4690281238876842E-2</v>
      </c>
      <c r="G41" s="7">
        <f t="shared" si="2"/>
        <v>9</v>
      </c>
      <c r="H41" s="8">
        <v>0.35586481113320101</v>
      </c>
      <c r="I41" s="8">
        <f t="shared" si="3"/>
        <v>0.56201117318435723</v>
      </c>
      <c r="J41" s="7">
        <f t="shared" si="4"/>
        <v>22</v>
      </c>
      <c r="K41" s="22">
        <f t="shared" si="5"/>
        <v>3.0736549120843615E-2</v>
      </c>
      <c r="L41" s="7">
        <f t="shared" si="6"/>
        <v>9</v>
      </c>
      <c r="M41" s="6">
        <f t="shared" si="7"/>
        <v>-1</v>
      </c>
      <c r="N41" s="6">
        <f t="shared" si="8"/>
        <v>-3.0736549120843615E-2</v>
      </c>
    </row>
    <row r="42" spans="1:14" x14ac:dyDescent="0.25">
      <c r="A42" s="7">
        <v>63</v>
      </c>
      <c r="B42" s="7" t="s">
        <v>80</v>
      </c>
      <c r="C42" s="8">
        <v>0.37755102040816302</v>
      </c>
      <c r="D42" s="8">
        <v>0.34905660377358499</v>
      </c>
      <c r="E42" s="8">
        <f t="shared" si="0"/>
        <v>8.1632653061223512E-2</v>
      </c>
      <c r="F42" s="8">
        <f t="shared" si="1"/>
        <v>8.1632653061223512E-2</v>
      </c>
      <c r="G42" s="7">
        <f t="shared" si="2"/>
        <v>15</v>
      </c>
      <c r="H42" s="8">
        <v>0.36274509803921601</v>
      </c>
      <c r="I42" s="8">
        <f t="shared" si="3"/>
        <v>0.55135135135135094</v>
      </c>
      <c r="J42" s="7">
        <f t="shared" si="4"/>
        <v>19</v>
      </c>
      <c r="K42" s="22">
        <f t="shared" si="5"/>
        <v>4.500827357970158E-2</v>
      </c>
      <c r="L42" s="7">
        <f t="shared" si="6"/>
        <v>16</v>
      </c>
      <c r="M42" s="6">
        <f t="shared" si="7"/>
        <v>1</v>
      </c>
      <c r="N42" s="6">
        <f t="shared" si="8"/>
        <v>4.500827357970158E-2</v>
      </c>
    </row>
    <row r="43" spans="1:14" x14ac:dyDescent="0.25">
      <c r="A43" s="7">
        <v>66</v>
      </c>
      <c r="B43" s="7" t="s">
        <v>81</v>
      </c>
      <c r="C43" s="8">
        <v>0.33571428571428602</v>
      </c>
      <c r="D43" s="8">
        <v>0.366336633663366</v>
      </c>
      <c r="E43" s="8">
        <f t="shared" si="0"/>
        <v>-8.3590733590731908E-2</v>
      </c>
      <c r="F43" s="8">
        <f t="shared" si="1"/>
        <v>8.3590733590731908E-2</v>
      </c>
      <c r="G43" s="7">
        <f t="shared" si="2"/>
        <v>16</v>
      </c>
      <c r="H43" s="8">
        <v>0.35380116959064301</v>
      </c>
      <c r="I43" s="8">
        <f t="shared" si="3"/>
        <v>0.56528925619834758</v>
      </c>
      <c r="J43" s="7">
        <f t="shared" si="4"/>
        <v>24</v>
      </c>
      <c r="K43" s="22">
        <f t="shared" si="5"/>
        <v>4.7252943616579071E-2</v>
      </c>
      <c r="L43" s="7">
        <f t="shared" si="6"/>
        <v>18</v>
      </c>
      <c r="M43" s="6">
        <f t="shared" si="7"/>
        <v>-1</v>
      </c>
      <c r="N43" s="6">
        <f t="shared" si="8"/>
        <v>-4.7252943616579071E-2</v>
      </c>
    </row>
    <row r="44" spans="1:14" x14ac:dyDescent="0.25">
      <c r="A44" s="7">
        <v>68</v>
      </c>
      <c r="B44" s="7" t="s">
        <v>82</v>
      </c>
      <c r="C44" s="8">
        <v>0.34005763688760798</v>
      </c>
      <c r="D44" s="8">
        <v>0.37129840546697002</v>
      </c>
      <c r="E44" s="8">
        <f t="shared" si="0"/>
        <v>-8.413924789165611E-2</v>
      </c>
      <c r="F44" s="8">
        <f t="shared" si="1"/>
        <v>8.413924789165611E-2</v>
      </c>
      <c r="G44" s="7">
        <f t="shared" si="2"/>
        <v>17</v>
      </c>
      <c r="H44" s="8">
        <v>0.357506361323155</v>
      </c>
      <c r="I44" s="8">
        <f t="shared" si="3"/>
        <v>0.55943060498220676</v>
      </c>
      <c r="J44" s="7">
        <f t="shared" si="4"/>
        <v>20</v>
      </c>
      <c r="K44" s="22">
        <f t="shared" si="5"/>
        <v>4.7070070350777045E-2</v>
      </c>
      <c r="L44" s="7">
        <f t="shared" si="6"/>
        <v>17</v>
      </c>
      <c r="M44" s="6">
        <f t="shared" si="7"/>
        <v>-1</v>
      </c>
      <c r="N44" s="6">
        <f t="shared" si="8"/>
        <v>-4.7070070350777045E-2</v>
      </c>
    </row>
    <row r="45" spans="1:14" x14ac:dyDescent="0.25">
      <c r="A45" s="7">
        <v>70</v>
      </c>
      <c r="B45" s="7" t="s">
        <v>83</v>
      </c>
      <c r="C45" s="8">
        <v>0.42622950819672101</v>
      </c>
      <c r="D45" s="8">
        <v>0.44785276073619601</v>
      </c>
      <c r="E45" s="8">
        <f t="shared" si="0"/>
        <v>-4.828205704019764E-2</v>
      </c>
      <c r="F45" s="8">
        <f t="shared" si="1"/>
        <v>4.828205704019764E-2</v>
      </c>
      <c r="G45" s="7">
        <f t="shared" si="2"/>
        <v>6</v>
      </c>
      <c r="H45" s="8">
        <v>0.43859649122806998</v>
      </c>
      <c r="I45" s="8">
        <f t="shared" si="3"/>
        <v>0.45600000000000024</v>
      </c>
      <c r="J45" s="7">
        <f t="shared" si="4"/>
        <v>4</v>
      </c>
      <c r="K45" s="22">
        <f t="shared" si="5"/>
        <v>2.2016618010330134E-2</v>
      </c>
      <c r="L45" s="7">
        <f t="shared" si="6"/>
        <v>5</v>
      </c>
      <c r="M45" s="6">
        <f t="shared" si="7"/>
        <v>-1</v>
      </c>
      <c r="N45" s="6">
        <f t="shared" si="8"/>
        <v>-2.2016618010330134E-2</v>
      </c>
    </row>
    <row r="46" spans="1:14" x14ac:dyDescent="0.25">
      <c r="A46" s="7">
        <v>73</v>
      </c>
      <c r="B46" s="7" t="s">
        <v>84</v>
      </c>
      <c r="C46" s="8">
        <v>0.44</v>
      </c>
      <c r="D46" s="8">
        <v>0.45138888888888901</v>
      </c>
      <c r="E46" s="8">
        <f t="shared" si="0"/>
        <v>-2.523076923076948E-2</v>
      </c>
      <c r="F46" s="8">
        <f t="shared" si="1"/>
        <v>2.523076923076948E-2</v>
      </c>
      <c r="G46" s="7">
        <f t="shared" si="2"/>
        <v>4</v>
      </c>
      <c r="H46" s="8">
        <v>0.44672131147541</v>
      </c>
      <c r="I46" s="8">
        <f t="shared" si="3"/>
        <v>0.44770642201834848</v>
      </c>
      <c r="J46" s="7">
        <f t="shared" si="4"/>
        <v>3</v>
      </c>
      <c r="K46" s="22">
        <f t="shared" si="5"/>
        <v>1.1295977417078442E-2</v>
      </c>
      <c r="L46" s="7">
        <f t="shared" si="6"/>
        <v>4</v>
      </c>
      <c r="M46" s="6">
        <f t="shared" si="7"/>
        <v>-1</v>
      </c>
      <c r="N46" s="6">
        <f t="shared" si="8"/>
        <v>-1.1295977417078442E-2</v>
      </c>
    </row>
    <row r="47" spans="1:14" x14ac:dyDescent="0.25">
      <c r="A47" s="7">
        <v>76</v>
      </c>
      <c r="B47" s="7" t="s">
        <v>85</v>
      </c>
      <c r="C47" s="8">
        <v>0.34186746987951799</v>
      </c>
      <c r="D47" s="8">
        <v>0.36662883087400699</v>
      </c>
      <c r="E47" s="8">
        <f t="shared" si="0"/>
        <v>-6.7537953672274914E-2</v>
      </c>
      <c r="F47" s="8">
        <f t="shared" si="1"/>
        <v>6.7537953672274914E-2</v>
      </c>
      <c r="G47" s="7">
        <f t="shared" si="2"/>
        <v>11</v>
      </c>
      <c r="H47" s="8">
        <v>0.355987055016181</v>
      </c>
      <c r="I47" s="8">
        <f t="shared" si="3"/>
        <v>0.56181818181818222</v>
      </c>
      <c r="J47" s="7">
        <f t="shared" si="4"/>
        <v>21</v>
      </c>
      <c r="K47" s="22">
        <f t="shared" si="5"/>
        <v>3.7944050335878117E-2</v>
      </c>
      <c r="L47" s="7">
        <f t="shared" si="6"/>
        <v>12</v>
      </c>
      <c r="M47" s="6">
        <f t="shared" si="7"/>
        <v>-1</v>
      </c>
      <c r="N47" s="6">
        <f t="shared" si="8"/>
        <v>-3.7944050335878117E-2</v>
      </c>
    </row>
    <row r="48" spans="1:14" x14ac:dyDescent="0.25">
      <c r="A48" s="7">
        <v>81</v>
      </c>
      <c r="B48" s="7" t="s">
        <v>86</v>
      </c>
      <c r="C48" s="8">
        <v>0.33928571428571402</v>
      </c>
      <c r="D48" s="8">
        <v>0.36842105263157898</v>
      </c>
      <c r="E48" s="8">
        <f t="shared" si="0"/>
        <v>-7.908163265306202E-2</v>
      </c>
      <c r="F48" s="8">
        <f t="shared" si="1"/>
        <v>7.908163265306202E-2</v>
      </c>
      <c r="G48" s="7">
        <f t="shared" si="2"/>
        <v>13</v>
      </c>
      <c r="H48" s="8">
        <v>0.35398230088495602</v>
      </c>
      <c r="I48" s="8">
        <f t="shared" si="3"/>
        <v>0.56499999999999961</v>
      </c>
      <c r="J48" s="7">
        <f t="shared" si="4"/>
        <v>23</v>
      </c>
      <c r="K48" s="22">
        <f t="shared" si="5"/>
        <v>4.468112244898001E-2</v>
      </c>
      <c r="L48" s="7">
        <f t="shared" si="6"/>
        <v>15</v>
      </c>
      <c r="M48" s="6">
        <f t="shared" si="7"/>
        <v>-1</v>
      </c>
      <c r="N48" s="6">
        <f t="shared" si="8"/>
        <v>-4.468112244898001E-2</v>
      </c>
    </row>
    <row r="49" spans="1:25" x14ac:dyDescent="0.25">
      <c r="A49" s="7">
        <v>85</v>
      </c>
      <c r="B49" s="7" t="s">
        <v>87</v>
      </c>
      <c r="C49" s="8">
        <v>0.42028985507246402</v>
      </c>
      <c r="D49" s="8">
        <v>0.38636363636363602</v>
      </c>
      <c r="E49" s="8">
        <f t="shared" si="0"/>
        <v>8.7809036658143144E-2</v>
      </c>
      <c r="F49" s="8">
        <f t="shared" si="1"/>
        <v>8.7809036658143144E-2</v>
      </c>
      <c r="G49" s="7">
        <f t="shared" si="2"/>
        <v>18</v>
      </c>
      <c r="H49" s="8">
        <v>0.40127388535031799</v>
      </c>
      <c r="I49" s="8">
        <f t="shared" si="3"/>
        <v>0.49841269841269903</v>
      </c>
      <c r="J49" s="7">
        <f t="shared" si="4"/>
        <v>12</v>
      </c>
      <c r="K49" s="22">
        <f t="shared" si="5"/>
        <v>4.3765138905804732E-2</v>
      </c>
      <c r="L49" s="7">
        <f t="shared" si="6"/>
        <v>14</v>
      </c>
      <c r="M49" s="6">
        <f t="shared" si="7"/>
        <v>1</v>
      </c>
      <c r="N49" s="6">
        <f t="shared" si="8"/>
        <v>4.3765138905804732E-2</v>
      </c>
    </row>
    <row r="50" spans="1:25" x14ac:dyDescent="0.25">
      <c r="A50" s="7">
        <v>86</v>
      </c>
      <c r="B50" s="7" t="s">
        <v>88</v>
      </c>
      <c r="C50" s="8">
        <v>0.30158730158730201</v>
      </c>
      <c r="D50" s="8">
        <v>0.35632183908046</v>
      </c>
      <c r="E50" s="8">
        <f t="shared" si="0"/>
        <v>-0.15360983102918521</v>
      </c>
      <c r="F50" s="8">
        <f t="shared" si="1"/>
        <v>0.15360983102918521</v>
      </c>
      <c r="G50" s="7">
        <f t="shared" si="2"/>
        <v>23</v>
      </c>
      <c r="H50" s="8">
        <v>0.33333333333333298</v>
      </c>
      <c r="I50" s="8">
        <f t="shared" si="3"/>
        <v>0.60000000000000064</v>
      </c>
      <c r="J50" s="7">
        <f t="shared" si="4"/>
        <v>27</v>
      </c>
      <c r="K50" s="22">
        <f t="shared" si="5"/>
        <v>9.2165898617511233E-2</v>
      </c>
      <c r="L50" s="7">
        <f t="shared" si="6"/>
        <v>27</v>
      </c>
      <c r="M50" s="6">
        <f t="shared" si="7"/>
        <v>-1</v>
      </c>
      <c r="N50" s="6">
        <f t="shared" si="8"/>
        <v>-9.2165898617511233E-2</v>
      </c>
    </row>
    <row r="51" spans="1:25" x14ac:dyDescent="0.25">
      <c r="A51" s="14">
        <v>88</v>
      </c>
      <c r="B51" s="15" t="s">
        <v>116</v>
      </c>
      <c r="C51" s="8">
        <v>0.42857142857142899</v>
      </c>
      <c r="D51" s="8">
        <v>0.33333333333333298</v>
      </c>
      <c r="E51" s="8">
        <f t="shared" si="0"/>
        <v>0.28571428571428831</v>
      </c>
      <c r="F51" s="8">
        <f t="shared" si="1"/>
        <v>0.28571428571428831</v>
      </c>
      <c r="G51" s="7">
        <f t="shared" si="2"/>
        <v>30</v>
      </c>
      <c r="H51" s="8">
        <v>0.375</v>
      </c>
      <c r="I51" s="8">
        <f t="shared" si="3"/>
        <v>0.53333333333333333</v>
      </c>
      <c r="J51" s="7">
        <f t="shared" si="4"/>
        <v>16</v>
      </c>
      <c r="K51" s="22">
        <f>I51*F51</f>
        <v>0.15238095238095375</v>
      </c>
      <c r="L51" s="7">
        <f t="shared" si="6"/>
        <v>30</v>
      </c>
      <c r="M51" s="6">
        <f t="shared" si="7"/>
        <v>1</v>
      </c>
      <c r="N51" s="6">
        <f t="shared" si="8"/>
        <v>0.15238095238095375</v>
      </c>
    </row>
    <row r="52" spans="1:25" x14ac:dyDescent="0.25">
      <c r="A52" s="7">
        <v>91</v>
      </c>
      <c r="B52" s="7" t="s">
        <v>90</v>
      </c>
      <c r="C52" s="8">
        <v>0.28571428571428598</v>
      </c>
      <c r="D52" s="8">
        <v>0.2</v>
      </c>
      <c r="E52" s="8">
        <f t="shared" si="0"/>
        <v>0.42857142857142982</v>
      </c>
      <c r="F52" s="8">
        <f t="shared" si="1"/>
        <v>0.42857142857142982</v>
      </c>
      <c r="G52" s="7">
        <f t="shared" si="2"/>
        <v>32</v>
      </c>
      <c r="H52" s="8">
        <v>0.22727272727272699</v>
      </c>
      <c r="I52" s="8">
        <f t="shared" si="3"/>
        <v>0.88000000000000111</v>
      </c>
      <c r="J52" s="7">
        <f t="shared" si="4"/>
        <v>30</v>
      </c>
      <c r="K52" s="22">
        <f t="shared" si="5"/>
        <v>0.37714285714285872</v>
      </c>
      <c r="L52" s="7">
        <f t="shared" si="6"/>
        <v>32</v>
      </c>
      <c r="M52" s="6">
        <f t="shared" si="7"/>
        <v>1</v>
      </c>
      <c r="N52" s="6">
        <f t="shared" si="8"/>
        <v>0.37714285714285872</v>
      </c>
    </row>
    <row r="53" spans="1:25" x14ac:dyDescent="0.25">
      <c r="A53" s="7">
        <v>94</v>
      </c>
      <c r="B53" s="7" t="s">
        <v>91</v>
      </c>
      <c r="C53" s="8">
        <v>0.25</v>
      </c>
      <c r="D53" s="8">
        <v>0.18181818181818199</v>
      </c>
      <c r="E53" s="8">
        <f t="shared" si="0"/>
        <v>0.37499999999999872</v>
      </c>
      <c r="F53" s="8">
        <f t="shared" si="1"/>
        <v>0.37499999999999872</v>
      </c>
      <c r="G53" s="7">
        <f t="shared" si="2"/>
        <v>31</v>
      </c>
      <c r="H53" s="8">
        <v>0.2</v>
      </c>
      <c r="I53" s="8">
        <f t="shared" si="3"/>
        <v>1</v>
      </c>
      <c r="J53" s="7">
        <f t="shared" si="4"/>
        <v>33</v>
      </c>
      <c r="K53" s="22">
        <f t="shared" si="5"/>
        <v>0.37499999999999872</v>
      </c>
      <c r="L53" s="7">
        <f t="shared" si="6"/>
        <v>31</v>
      </c>
      <c r="M53" s="6">
        <f t="shared" si="7"/>
        <v>1</v>
      </c>
      <c r="N53" s="6">
        <f t="shared" si="8"/>
        <v>0.37499999999999872</v>
      </c>
    </row>
    <row r="54" spans="1:25" x14ac:dyDescent="0.25">
      <c r="A54" s="7">
        <v>95</v>
      </c>
      <c r="B54" s="7" t="s">
        <v>92</v>
      </c>
      <c r="C54" s="8">
        <v>0.33333333333333298</v>
      </c>
      <c r="D54" s="8">
        <v>0.4</v>
      </c>
      <c r="E54" s="8">
        <f t="shared" si="0"/>
        <v>-0.1666666666666676</v>
      </c>
      <c r="F54" s="8">
        <f t="shared" si="1"/>
        <v>0.1666666666666676</v>
      </c>
      <c r="G54" s="7">
        <f t="shared" si="2"/>
        <v>27</v>
      </c>
      <c r="H54" s="8">
        <v>0.375</v>
      </c>
      <c r="I54" s="8">
        <f t="shared" si="3"/>
        <v>0.53333333333333333</v>
      </c>
      <c r="J54" s="7">
        <f t="shared" si="4"/>
        <v>16</v>
      </c>
      <c r="K54" s="22">
        <f t="shared" si="5"/>
        <v>8.8888888888889392E-2</v>
      </c>
      <c r="L54" s="7">
        <f t="shared" si="6"/>
        <v>25</v>
      </c>
      <c r="M54" s="6">
        <f t="shared" si="7"/>
        <v>-1</v>
      </c>
      <c r="N54" s="6">
        <f t="shared" si="8"/>
        <v>-8.8888888888889392E-2</v>
      </c>
    </row>
    <row r="55" spans="1:25" x14ac:dyDescent="0.25">
      <c r="A55" s="7">
        <v>97</v>
      </c>
      <c r="B55" s="7" t="s">
        <v>93</v>
      </c>
      <c r="C55" s="8">
        <v>0.33333333333333298</v>
      </c>
      <c r="D55" s="8">
        <v>0.18181818181818199</v>
      </c>
      <c r="E55" s="8">
        <f t="shared" si="0"/>
        <v>0.83333333333332971</v>
      </c>
      <c r="F55" s="8">
        <f t="shared" si="1"/>
        <v>0.83333333333332971</v>
      </c>
      <c r="G55" s="7">
        <f t="shared" si="2"/>
        <v>33</v>
      </c>
      <c r="H55" s="8">
        <v>0.214285714285714</v>
      </c>
      <c r="I55" s="8">
        <f t="shared" si="3"/>
        <v>0.93333333333333468</v>
      </c>
      <c r="J55" s="7">
        <f t="shared" si="4"/>
        <v>32</v>
      </c>
      <c r="K55" s="22">
        <f t="shared" si="5"/>
        <v>0.77777777777777557</v>
      </c>
      <c r="L55" s="7">
        <f t="shared" si="6"/>
        <v>33</v>
      </c>
      <c r="M55" s="6">
        <f t="shared" si="7"/>
        <v>1</v>
      </c>
      <c r="N55" s="6">
        <f t="shared" si="8"/>
        <v>0.77777777777777557</v>
      </c>
    </row>
    <row r="56" spans="1:25" x14ac:dyDescent="0.25">
      <c r="A56" s="7">
        <v>99</v>
      </c>
      <c r="B56" s="7" t="s">
        <v>94</v>
      </c>
      <c r="C56" s="8">
        <v>0.33333333333333298</v>
      </c>
      <c r="D56" s="8">
        <v>0.28000000000000003</v>
      </c>
      <c r="E56" s="8">
        <f>(C56-D56)/D56</f>
        <v>0.19047619047618911</v>
      </c>
      <c r="F56" s="8">
        <f t="shared" si="1"/>
        <v>0.19047619047618911</v>
      </c>
      <c r="G56" s="7">
        <f t="shared" si="2"/>
        <v>28</v>
      </c>
      <c r="H56" s="8">
        <v>0.29411764705882398</v>
      </c>
      <c r="I56" s="8">
        <f t="shared" si="3"/>
        <v>0.67999999999999894</v>
      </c>
      <c r="J56" s="7">
        <f t="shared" si="4"/>
        <v>29</v>
      </c>
      <c r="K56" s="22">
        <f t="shared" si="5"/>
        <v>0.1295238095238084</v>
      </c>
      <c r="L56" s="7">
        <f t="shared" si="6"/>
        <v>29</v>
      </c>
      <c r="M56" s="6">
        <f t="shared" si="7"/>
        <v>1</v>
      </c>
      <c r="N56" s="6">
        <f t="shared" si="8"/>
        <v>0.1295238095238084</v>
      </c>
    </row>
    <row r="57" spans="1:25" customFormat="1" ht="13.35" customHeight="1" x14ac:dyDescent="0.25">
      <c r="A57" s="31" t="s">
        <v>95</v>
      </c>
      <c r="B57" s="31"/>
      <c r="C57" s="31"/>
      <c r="D57" s="31"/>
      <c r="E57" s="31"/>
      <c r="F57" s="31"/>
      <c r="G57" s="31"/>
      <c r="H57" s="31"/>
      <c r="I57" s="31"/>
      <c r="J57" s="31"/>
      <c r="K57" s="31"/>
      <c r="L57" s="31"/>
      <c r="M57" s="6"/>
      <c r="N57" s="6"/>
      <c r="O57" s="6"/>
      <c r="P57" s="6"/>
      <c r="Q57" s="6"/>
      <c r="R57" s="6"/>
      <c r="S57" s="6"/>
      <c r="T57" s="6"/>
      <c r="U57" s="6"/>
      <c r="V57" s="6"/>
      <c r="W57" s="6"/>
      <c r="X57" s="6"/>
      <c r="Y57" s="6"/>
    </row>
    <row r="58" spans="1:25" customFormat="1" ht="13.35" customHeight="1" x14ac:dyDescent="0.25">
      <c r="A58" s="32" t="s">
        <v>96</v>
      </c>
      <c r="B58" s="32"/>
      <c r="C58" s="20">
        <f>AVERAGE(C24:C56)</f>
        <v>0.37095235396158571</v>
      </c>
      <c r="D58" s="20">
        <f>AVERAGE(D24:D56)</f>
        <v>0.3702625272935342</v>
      </c>
      <c r="E58" s="20">
        <f>AVERAGE(E24:E56)</f>
        <v>3.8103801498423073E-2</v>
      </c>
      <c r="F58" s="20">
        <f>AVERAGE(F24:F56)</f>
        <v>0.13745874769442895</v>
      </c>
      <c r="G58" s="17" t="s">
        <v>97</v>
      </c>
      <c r="H58" s="20">
        <f>AVERAGE(H24:H56)</f>
        <v>0.36897937588491764</v>
      </c>
      <c r="I58" s="20">
        <f>AVERAGE(I24:I56)</f>
        <v>0.57188263062523514</v>
      </c>
      <c r="J58" s="17" t="s">
        <v>97</v>
      </c>
      <c r="K58" s="20">
        <f>AVERAGE(K24:K56)</f>
        <v>9.4135301970524207E-2</v>
      </c>
      <c r="L58" s="17" t="s">
        <v>97</v>
      </c>
      <c r="M58" s="6"/>
      <c r="N58" s="6"/>
      <c r="O58" s="6"/>
      <c r="P58" s="6"/>
      <c r="Q58" s="6"/>
      <c r="R58" s="6"/>
      <c r="S58" s="6"/>
      <c r="T58" s="6"/>
      <c r="U58" s="6"/>
      <c r="V58" s="6"/>
      <c r="W58" s="6"/>
      <c r="X58" s="6"/>
      <c r="Y58" s="6"/>
    </row>
    <row r="59" spans="1:25" customFormat="1" ht="13.35" customHeight="1" x14ac:dyDescent="0.25">
      <c r="A59" s="32" t="s">
        <v>98</v>
      </c>
      <c r="B59" s="32"/>
      <c r="C59" s="20">
        <f>_xlfn.STDEV.S(C24:C56)</f>
        <v>6.4969034511751081E-2</v>
      </c>
      <c r="D59" s="20">
        <f>_xlfn.STDEV.S(D24:D56)</f>
        <v>9.2664502947525207E-2</v>
      </c>
      <c r="E59" s="20">
        <f>_xlfn.STDEV.S(E24:E56)</f>
        <v>0.20687032059899654</v>
      </c>
      <c r="F59" s="20">
        <f>_xlfn.STDEV.S(F24:F56)</f>
        <v>0.15750310450030222</v>
      </c>
      <c r="G59" s="17" t="s">
        <v>97</v>
      </c>
      <c r="H59" s="20">
        <f>_xlfn.STDEV.S(H24:H56)</f>
        <v>8.0395896196286537E-2</v>
      </c>
      <c r="I59" s="20">
        <f>_xlfn.STDEV.S(I24:I56)</f>
        <v>0.15049961028663003</v>
      </c>
      <c r="J59" s="17" t="s">
        <v>97</v>
      </c>
      <c r="K59" s="20">
        <f>_xlfn.STDEV.S(K24:K56)</f>
        <v>0.14965677913102657</v>
      </c>
      <c r="L59" s="17" t="s">
        <v>97</v>
      </c>
      <c r="M59" s="6"/>
      <c r="N59" s="6"/>
      <c r="O59" s="6"/>
      <c r="P59" s="6"/>
      <c r="Q59" s="6"/>
      <c r="R59" s="6"/>
      <c r="S59" s="6"/>
      <c r="T59" s="6"/>
      <c r="U59" s="6"/>
      <c r="V59" s="6"/>
      <c r="W59" s="6"/>
      <c r="X59" s="6"/>
      <c r="Y59" s="6"/>
    </row>
    <row r="60" spans="1:25" customFormat="1" ht="13.35" customHeight="1" x14ac:dyDescent="0.25">
      <c r="A60" s="32" t="s">
        <v>99</v>
      </c>
      <c r="B60" s="32"/>
      <c r="C60" s="20">
        <f>_xlfn.VAR.S(C24:C56)</f>
        <v>4.2209754453891024E-3</v>
      </c>
      <c r="D60" s="20">
        <f>_xlfn.VAR.S(D24:D56)</f>
        <v>8.5867101065119078E-3</v>
      </c>
      <c r="E60" s="20">
        <f>_xlfn.VAR.S(E24:E56)</f>
        <v>4.2795329544731614E-2</v>
      </c>
      <c r="F60" s="20">
        <f>_xlfn.VAR.S(F24:F56)</f>
        <v>2.4807227927233121E-2</v>
      </c>
      <c r="G60" s="17" t="s">
        <v>97</v>
      </c>
      <c r="H60" s="20">
        <f>_xlfn.VAR.S(H24:H56)</f>
        <v>6.4635001252040802E-3</v>
      </c>
      <c r="I60" s="20">
        <f>_xlfn.VAR.S(I24:I56)</f>
        <v>2.2650132696427516E-2</v>
      </c>
      <c r="J60" s="17" t="s">
        <v>97</v>
      </c>
      <c r="K60" s="20">
        <f>_xlfn.VAR.S(K24:K56)</f>
        <v>2.2397151539872866E-2</v>
      </c>
      <c r="L60" s="17" t="s">
        <v>97</v>
      </c>
      <c r="M60" s="6"/>
      <c r="N60" s="6"/>
      <c r="O60" s="6"/>
      <c r="P60" s="6"/>
      <c r="Q60" s="6"/>
      <c r="R60" s="6"/>
      <c r="S60" s="6"/>
      <c r="T60" s="6"/>
      <c r="U60" s="6"/>
      <c r="V60" s="6"/>
      <c r="W60" s="6"/>
      <c r="X60" s="6"/>
      <c r="Y60" s="6"/>
    </row>
    <row r="61" spans="1:25" customFormat="1" ht="13.35" customHeight="1" x14ac:dyDescent="0.25">
      <c r="A61" s="32" t="s">
        <v>100</v>
      </c>
      <c r="B61" s="32"/>
      <c r="C61" s="20">
        <f>MAX(C24:C56)</f>
        <v>0.56976744186046502</v>
      </c>
      <c r="D61" s="20">
        <f>MAX(D24:D56)</f>
        <v>0.655555555555556</v>
      </c>
      <c r="E61" s="20">
        <f>MAX(E24:E56)</f>
        <v>0.83333333333332971</v>
      </c>
      <c r="F61" s="20">
        <f>MAX(F24:F56)</f>
        <v>0.83333333333332971</v>
      </c>
      <c r="G61" s="17" t="s">
        <v>97</v>
      </c>
      <c r="H61" s="20">
        <f>MAX(H24:H56)</f>
        <v>0.61363636363636398</v>
      </c>
      <c r="I61" s="20">
        <f>MAX(I24:I56)</f>
        <v>1</v>
      </c>
      <c r="J61" s="17" t="s">
        <v>97</v>
      </c>
      <c r="K61" s="20">
        <f>MAX(K24:K56)</f>
        <v>0.77777777777777557</v>
      </c>
      <c r="L61" s="17" t="s">
        <v>97</v>
      </c>
      <c r="M61" s="6"/>
      <c r="N61" s="6"/>
      <c r="O61" s="6"/>
      <c r="P61" s="6"/>
      <c r="Q61" s="6"/>
      <c r="R61" s="6"/>
      <c r="S61" s="6"/>
      <c r="T61" s="6"/>
      <c r="U61" s="6"/>
      <c r="V61" s="6"/>
      <c r="W61" s="6"/>
      <c r="X61" s="6"/>
      <c r="Y61" s="6"/>
    </row>
    <row r="62" spans="1:25" customFormat="1" ht="13.35" customHeight="1" x14ac:dyDescent="0.25">
      <c r="A62" s="32" t="s">
        <v>101</v>
      </c>
      <c r="B62" s="32"/>
      <c r="C62" s="20">
        <f>MIN(C24:C56)</f>
        <v>0.230769230769231</v>
      </c>
      <c r="D62" s="20">
        <f>MIN(D24:D56)</f>
        <v>0.18181818181818199</v>
      </c>
      <c r="E62" s="20">
        <f>MIN(E24:E56)</f>
        <v>-0.19305094671091191</v>
      </c>
      <c r="F62" s="20">
        <f>MIN(F24:F56)</f>
        <v>2.9639762881919188E-3</v>
      </c>
      <c r="G62" s="17" t="s">
        <v>97</v>
      </c>
      <c r="H62" s="20">
        <f>MIN(H24:H56)</f>
        <v>0.2</v>
      </c>
      <c r="I62" s="20">
        <f>MIN(I24:I56)</f>
        <v>0.32592592592592579</v>
      </c>
      <c r="J62" s="17" t="s">
        <v>97</v>
      </c>
      <c r="K62" s="20">
        <f>MIN(K24:K56)</f>
        <v>1.4450510535744191E-3</v>
      </c>
      <c r="L62" s="17" t="s">
        <v>97</v>
      </c>
      <c r="M62" s="6"/>
      <c r="N62" s="6"/>
      <c r="O62" s="6"/>
      <c r="P62" s="6"/>
      <c r="Q62" s="6"/>
      <c r="R62" s="6"/>
      <c r="S62" s="6"/>
      <c r="T62" s="6"/>
      <c r="U62" s="6"/>
      <c r="V62" s="6"/>
      <c r="W62" s="6"/>
      <c r="X62" s="6"/>
      <c r="Y62" s="6"/>
    </row>
    <row r="63" spans="1:25" ht="18.75" x14ac:dyDescent="0.25">
      <c r="A63" s="26" t="s">
        <v>102</v>
      </c>
      <c r="B63" s="26"/>
      <c r="C63" s="26"/>
      <c r="D63" s="26"/>
      <c r="E63" s="26"/>
      <c r="F63" s="26"/>
      <c r="G63" s="26"/>
      <c r="H63" s="26"/>
      <c r="I63" s="26"/>
      <c r="J63" s="26"/>
      <c r="K63" s="26"/>
      <c r="L63" s="26"/>
    </row>
    <row r="64" spans="1:25" ht="43.7" customHeight="1" x14ac:dyDescent="0.25">
      <c r="A64" s="27"/>
      <c r="B64" s="27"/>
      <c r="C64" s="27"/>
      <c r="D64" s="27"/>
      <c r="E64" s="27"/>
      <c r="F64" s="27"/>
      <c r="G64" s="27"/>
      <c r="H64" s="27"/>
      <c r="I64" s="27"/>
      <c r="J64" s="27"/>
      <c r="K64" s="27"/>
      <c r="L64" s="27"/>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A3E63-FD92-4559-BB2D-116D58FF7983}">
  <dimension ref="A14:Y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2" ht="18.75" x14ac:dyDescent="0.25">
      <c r="A14" s="26" t="s">
        <v>35</v>
      </c>
      <c r="B14" s="26"/>
      <c r="C14" s="26"/>
      <c r="D14" s="26"/>
      <c r="E14" s="26"/>
      <c r="F14" s="26"/>
      <c r="G14" s="26"/>
      <c r="H14" s="26"/>
      <c r="I14" s="26"/>
      <c r="J14" s="26"/>
      <c r="K14" s="26"/>
      <c r="L14" s="26"/>
    </row>
    <row r="15" spans="1:12" s="3" customFormat="1" ht="44.1" customHeight="1" x14ac:dyDescent="0.25">
      <c r="A15" s="2" t="s">
        <v>1</v>
      </c>
      <c r="B15" s="25" t="s">
        <v>9</v>
      </c>
      <c r="C15" s="25"/>
      <c r="D15" s="25"/>
      <c r="E15" s="25"/>
      <c r="F15" s="25"/>
      <c r="G15" s="4" t="s">
        <v>3</v>
      </c>
      <c r="H15" s="36" t="s">
        <v>25</v>
      </c>
      <c r="I15" s="36"/>
      <c r="J15" s="36"/>
      <c r="K15" s="36"/>
      <c r="L15" s="36"/>
    </row>
    <row r="16" spans="1:12" s="3" customFormat="1" ht="44.1" customHeight="1" x14ac:dyDescent="0.25">
      <c r="A16" s="2" t="s">
        <v>5</v>
      </c>
      <c r="B16" s="25" t="s">
        <v>29</v>
      </c>
      <c r="C16" s="25"/>
      <c r="D16" s="25"/>
      <c r="E16" s="25"/>
      <c r="F16" s="25"/>
      <c r="G16" s="25"/>
      <c r="H16" s="25"/>
      <c r="I16" s="25"/>
      <c r="J16" s="25"/>
      <c r="K16" s="25"/>
      <c r="L16" s="25"/>
    </row>
    <row r="17" spans="1:14" s="3" customFormat="1" ht="44.1" customHeight="1" x14ac:dyDescent="0.25">
      <c r="A17" s="2" t="s">
        <v>37</v>
      </c>
      <c r="B17" s="25" t="s">
        <v>117</v>
      </c>
      <c r="C17" s="25"/>
      <c r="D17" s="25"/>
      <c r="E17" s="25"/>
      <c r="F17" s="25"/>
      <c r="G17" s="25"/>
      <c r="H17" s="25"/>
      <c r="I17" s="25"/>
      <c r="J17" s="25"/>
      <c r="K17" s="25"/>
      <c r="L17" s="25"/>
    </row>
    <row r="18" spans="1:14" s="3" customFormat="1" ht="44.1" customHeight="1" x14ac:dyDescent="0.25">
      <c r="A18" s="2" t="s">
        <v>39</v>
      </c>
      <c r="B18" s="25" t="s">
        <v>118</v>
      </c>
      <c r="C18" s="25"/>
      <c r="D18" s="25"/>
      <c r="E18" s="25"/>
      <c r="F18" s="25"/>
      <c r="G18" s="25"/>
      <c r="H18" s="25"/>
      <c r="I18" s="25"/>
      <c r="J18" s="25"/>
      <c r="K18" s="25"/>
      <c r="L18" s="25"/>
    </row>
    <row r="19" spans="1:14" s="3" customFormat="1" ht="51" customHeight="1" x14ac:dyDescent="0.25">
      <c r="A19" s="2" t="s">
        <v>41</v>
      </c>
      <c r="B19" s="25"/>
      <c r="C19" s="25"/>
      <c r="D19" s="25"/>
      <c r="E19" s="25"/>
      <c r="F19" s="25"/>
      <c r="G19" s="25"/>
      <c r="H19" s="25"/>
      <c r="I19" s="25"/>
      <c r="J19" s="25"/>
      <c r="K19" s="25"/>
      <c r="L19" s="25"/>
    </row>
    <row r="20" spans="1:14" s="3" customFormat="1" ht="44.1" customHeight="1" x14ac:dyDescent="0.25">
      <c r="A20" s="2" t="s">
        <v>42</v>
      </c>
      <c r="B20" s="25" t="s">
        <v>130</v>
      </c>
      <c r="C20" s="25"/>
      <c r="D20" s="25"/>
      <c r="E20" s="25"/>
      <c r="F20" s="25"/>
      <c r="G20" s="25"/>
      <c r="H20" s="25"/>
      <c r="I20" s="25"/>
      <c r="J20" s="25"/>
      <c r="K20" s="25"/>
      <c r="L20" s="25"/>
    </row>
    <row r="21" spans="1:14" s="3" customFormat="1" ht="43.7" customHeight="1" x14ac:dyDescent="0.25">
      <c r="A21" s="18" t="s">
        <v>43</v>
      </c>
      <c r="B21" s="37" t="s">
        <v>44</v>
      </c>
      <c r="C21" s="37"/>
      <c r="D21" s="37"/>
      <c r="E21" s="19" t="s">
        <v>45</v>
      </c>
      <c r="F21" s="28" t="s">
        <v>119</v>
      </c>
      <c r="G21" s="29"/>
      <c r="H21" s="29"/>
      <c r="I21" s="30"/>
      <c r="J21" s="2" t="s">
        <v>47</v>
      </c>
      <c r="K21" s="25" t="s">
        <v>13</v>
      </c>
      <c r="L21" s="25"/>
    </row>
    <row r="22" spans="1:14" ht="18.75" x14ac:dyDescent="0.25">
      <c r="A22" s="26" t="s">
        <v>48</v>
      </c>
      <c r="B22" s="26"/>
      <c r="C22" s="26"/>
      <c r="D22" s="26"/>
      <c r="E22" s="26"/>
      <c r="F22" s="26"/>
      <c r="G22" s="26"/>
      <c r="H22" s="26"/>
      <c r="I22" s="26"/>
      <c r="J22" s="26"/>
      <c r="K22" s="26"/>
      <c r="L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row>
    <row r="24" spans="1:14" x14ac:dyDescent="0.25">
      <c r="A24" s="7">
        <v>5</v>
      </c>
      <c r="B24" s="7" t="s">
        <v>62</v>
      </c>
      <c r="C24" s="8">
        <v>0.90353143841515904</v>
      </c>
      <c r="D24" s="8">
        <v>0.91887550200803203</v>
      </c>
      <c r="E24" s="8">
        <f>(C24-D24)/D24</f>
        <v>-1.6698740535950066E-2</v>
      </c>
      <c r="F24" s="8">
        <f>ABS(E24)</f>
        <v>1.6698740535950066E-2</v>
      </c>
      <c r="G24" s="7">
        <f>RANK(F24,$F$24:$F$56,1)</f>
        <v>7</v>
      </c>
      <c r="H24" s="8">
        <v>0.91147132169576095</v>
      </c>
      <c r="I24" s="8">
        <f>MIN($H$24:$H$56)/H24</f>
        <v>0.64036405259778295</v>
      </c>
      <c r="J24" s="7">
        <f>RANK(I24,$I$24:$I$56,1)</f>
        <v>5</v>
      </c>
      <c r="K24" s="22">
        <f>I24*F24</f>
        <v>1.0693273162879859E-2</v>
      </c>
      <c r="L24" s="7">
        <f>RANK(K24,$K$24:$K$56,1)</f>
        <v>6</v>
      </c>
      <c r="M24" s="6">
        <f>IF(E24&gt;0,1,-1)</f>
        <v>-1</v>
      </c>
      <c r="N24" s="6">
        <f>K24*M24</f>
        <v>-1.0693273162879859E-2</v>
      </c>
    </row>
    <row r="25" spans="1:14" x14ac:dyDescent="0.25">
      <c r="A25" s="7">
        <v>8</v>
      </c>
      <c r="B25" s="7" t="s">
        <v>63</v>
      </c>
      <c r="C25" s="8">
        <v>0.56149732620320902</v>
      </c>
      <c r="D25" s="8">
        <v>0.61</v>
      </c>
      <c r="E25" s="8">
        <f t="shared" ref="E25:E56" si="0">(C25-D25)/D25</f>
        <v>-7.9512579994739291E-2</v>
      </c>
      <c r="F25" s="8">
        <f t="shared" ref="F25:F56" si="1">ABS(E25)</f>
        <v>7.9512579994739291E-2</v>
      </c>
      <c r="G25" s="7">
        <f t="shared" ref="G25:G56" si="2">RANK(F25,$F$24:$F$56,1)</f>
        <v>27</v>
      </c>
      <c r="H25" s="8">
        <v>0.58656330749354002</v>
      </c>
      <c r="I25" s="8">
        <f t="shared" ref="I25:I56" si="3">MIN($H$24:$H$56)/H25</f>
        <v>0.99507327159938852</v>
      </c>
      <c r="J25" s="7">
        <f t="shared" ref="J25:J56" si="4">RANK(I25,$I$24:$I$56,1)</f>
        <v>32</v>
      </c>
      <c r="K25" s="22">
        <f t="shared" ref="K25:K56" si="5">I25*F25</f>
        <v>7.9120843108673317E-2</v>
      </c>
      <c r="L25" s="7">
        <f t="shared" ref="L25:L56" si="6">RANK(K25,$K$24:$K$56,1)</f>
        <v>29</v>
      </c>
      <c r="M25" s="6">
        <f t="shared" ref="M25:M56" si="7">IF(E25&gt;0,1,-1)</f>
        <v>-1</v>
      </c>
      <c r="N25" s="6">
        <f t="shared" ref="N25:N56" si="8">K25*M25</f>
        <v>-7.9120843108673317E-2</v>
      </c>
    </row>
    <row r="26" spans="1:14" x14ac:dyDescent="0.25">
      <c r="A26" s="7">
        <v>11</v>
      </c>
      <c r="B26" s="7" t="s">
        <v>64</v>
      </c>
      <c r="C26" s="8">
        <v>0.56393200295639301</v>
      </c>
      <c r="D26" s="8">
        <v>0.60050409577819797</v>
      </c>
      <c r="E26" s="8">
        <f t="shared" si="0"/>
        <v>-6.0902320365377183E-2</v>
      </c>
      <c r="F26" s="8">
        <f t="shared" si="1"/>
        <v>6.0902320365377183E-2</v>
      </c>
      <c r="G26" s="7">
        <f t="shared" si="2"/>
        <v>21</v>
      </c>
      <c r="H26" s="8">
        <v>0.583673469387755</v>
      </c>
      <c r="I26" s="8">
        <f t="shared" si="3"/>
        <v>1</v>
      </c>
      <c r="J26" s="7">
        <f t="shared" si="4"/>
        <v>33</v>
      </c>
      <c r="K26" s="22">
        <f t="shared" si="5"/>
        <v>6.0902320365377183E-2</v>
      </c>
      <c r="L26" s="7">
        <f t="shared" si="6"/>
        <v>28</v>
      </c>
      <c r="M26" s="6">
        <f t="shared" si="7"/>
        <v>-1</v>
      </c>
      <c r="N26" s="6">
        <f t="shared" si="8"/>
        <v>-6.0902320365377183E-2</v>
      </c>
    </row>
    <row r="27" spans="1:14" x14ac:dyDescent="0.25">
      <c r="A27" s="7">
        <v>13</v>
      </c>
      <c r="B27" s="7" t="s">
        <v>65</v>
      </c>
      <c r="C27" s="8">
        <v>0.77500000000000002</v>
      </c>
      <c r="D27" s="8">
        <v>0.84463276836158196</v>
      </c>
      <c r="E27" s="8">
        <f t="shared" si="0"/>
        <v>-8.2441471571906372E-2</v>
      </c>
      <c r="F27" s="8">
        <f t="shared" si="1"/>
        <v>8.2441471571906372E-2</v>
      </c>
      <c r="G27" s="7">
        <f t="shared" si="2"/>
        <v>29</v>
      </c>
      <c r="H27" s="8">
        <v>0.811572700296736</v>
      </c>
      <c r="I27" s="8">
        <f t="shared" si="3"/>
        <v>0.71918815058015872</v>
      </c>
      <c r="J27" s="7">
        <f t="shared" si="4"/>
        <v>17</v>
      </c>
      <c r="K27" s="22">
        <f t="shared" si="5"/>
        <v>5.9290929470906077E-2</v>
      </c>
      <c r="L27" s="7">
        <f t="shared" si="6"/>
        <v>27</v>
      </c>
      <c r="M27" s="6">
        <f t="shared" si="7"/>
        <v>-1</v>
      </c>
      <c r="N27" s="6">
        <f t="shared" si="8"/>
        <v>-5.9290929470906077E-2</v>
      </c>
    </row>
    <row r="28" spans="1:14" x14ac:dyDescent="0.25">
      <c r="A28" s="7">
        <v>15</v>
      </c>
      <c r="B28" s="7" t="s">
        <v>66</v>
      </c>
      <c r="C28" s="8">
        <v>0.86363636363636398</v>
      </c>
      <c r="D28" s="8">
        <v>0.90566037735849103</v>
      </c>
      <c r="E28" s="8">
        <f t="shared" si="0"/>
        <v>-4.6401515151515263E-2</v>
      </c>
      <c r="F28" s="8">
        <f t="shared" si="1"/>
        <v>4.6401515151515263E-2</v>
      </c>
      <c r="G28" s="7">
        <f t="shared" si="2"/>
        <v>18</v>
      </c>
      <c r="H28" s="8">
        <v>0.88888888888888895</v>
      </c>
      <c r="I28" s="8">
        <f t="shared" si="3"/>
        <v>0.65663265306122431</v>
      </c>
      <c r="J28" s="7">
        <f t="shared" si="4"/>
        <v>8</v>
      </c>
      <c r="K28" s="22">
        <f t="shared" si="5"/>
        <v>3.0468750000000065E-2</v>
      </c>
      <c r="L28" s="7">
        <f t="shared" si="6"/>
        <v>16</v>
      </c>
      <c r="M28" s="6">
        <f t="shared" si="7"/>
        <v>-1</v>
      </c>
      <c r="N28" s="6">
        <f t="shared" si="8"/>
        <v>-3.0468750000000065E-2</v>
      </c>
    </row>
    <row r="29" spans="1:14" x14ac:dyDescent="0.25">
      <c r="A29" s="7">
        <v>17</v>
      </c>
      <c r="B29" s="7" t="s">
        <v>67</v>
      </c>
      <c r="C29" s="8">
        <v>0.93865030674846595</v>
      </c>
      <c r="D29" s="8">
        <v>0.95</v>
      </c>
      <c r="E29" s="8">
        <f t="shared" si="0"/>
        <v>-1.1947045527930538E-2</v>
      </c>
      <c r="F29" s="8">
        <f t="shared" si="1"/>
        <v>1.1947045527930538E-2</v>
      </c>
      <c r="G29" s="7">
        <f t="shared" si="2"/>
        <v>5</v>
      </c>
      <c r="H29" s="8">
        <v>0.94490358126721796</v>
      </c>
      <c r="I29" s="8">
        <f t="shared" si="3"/>
        <v>0.61770690783602034</v>
      </c>
      <c r="J29" s="7">
        <f t="shared" si="4"/>
        <v>2</v>
      </c>
      <c r="K29" s="22">
        <f t="shared" si="5"/>
        <v>7.3797725508341272E-3</v>
      </c>
      <c r="L29" s="7">
        <f t="shared" si="6"/>
        <v>5</v>
      </c>
      <c r="M29" s="6">
        <f t="shared" si="7"/>
        <v>-1</v>
      </c>
      <c r="N29" s="6">
        <f t="shared" si="8"/>
        <v>-7.3797725508341272E-3</v>
      </c>
    </row>
    <row r="30" spans="1:14" x14ac:dyDescent="0.25">
      <c r="A30" s="7">
        <v>18</v>
      </c>
      <c r="B30" s="7" t="s">
        <v>68</v>
      </c>
      <c r="C30" s="8">
        <v>0.83928571428571397</v>
      </c>
      <c r="D30" s="8">
        <v>0.83908045977011503</v>
      </c>
      <c r="E30" s="8">
        <f t="shared" si="0"/>
        <v>2.4461839530284682E-4</v>
      </c>
      <c r="F30" s="8">
        <f t="shared" si="1"/>
        <v>2.4461839530284682E-4</v>
      </c>
      <c r="G30" s="7">
        <f t="shared" si="2"/>
        <v>2</v>
      </c>
      <c r="H30" s="8">
        <v>0.83916083916083895</v>
      </c>
      <c r="I30" s="8">
        <f t="shared" si="3"/>
        <v>0.69554421768707486</v>
      </c>
      <c r="J30" s="7">
        <f t="shared" si="4"/>
        <v>14</v>
      </c>
      <c r="K30" s="22">
        <f t="shared" si="5"/>
        <v>1.7014291039278622E-4</v>
      </c>
      <c r="L30" s="7">
        <f t="shared" si="6"/>
        <v>2</v>
      </c>
      <c r="M30" s="6">
        <f t="shared" si="7"/>
        <v>1</v>
      </c>
      <c r="N30" s="6">
        <f t="shared" si="8"/>
        <v>1.7014291039278622E-4</v>
      </c>
    </row>
    <row r="31" spans="1:14" x14ac:dyDescent="0.25">
      <c r="A31" s="7">
        <v>19</v>
      </c>
      <c r="B31" s="7" t="s">
        <v>69</v>
      </c>
      <c r="C31" s="8">
        <v>0.77533039647577096</v>
      </c>
      <c r="D31" s="8">
        <v>0.83285302593659905</v>
      </c>
      <c r="E31" s="8">
        <f t="shared" si="0"/>
        <v>-6.9066963401063511E-2</v>
      </c>
      <c r="F31" s="8">
        <f t="shared" si="1"/>
        <v>6.9066963401063511E-2</v>
      </c>
      <c r="G31" s="7">
        <f t="shared" si="2"/>
        <v>23</v>
      </c>
      <c r="H31" s="8">
        <v>0.81010452961672497</v>
      </c>
      <c r="I31" s="8">
        <f t="shared" si="3"/>
        <v>0.72049155145929311</v>
      </c>
      <c r="J31" s="7">
        <f t="shared" si="4"/>
        <v>18</v>
      </c>
      <c r="K31" s="22">
        <f t="shared" si="5"/>
        <v>4.9762163615414468E-2</v>
      </c>
      <c r="L31" s="7">
        <f t="shared" si="6"/>
        <v>22</v>
      </c>
      <c r="M31" s="6">
        <f t="shared" si="7"/>
        <v>-1</v>
      </c>
      <c r="N31" s="6">
        <f t="shared" si="8"/>
        <v>-4.9762163615414468E-2</v>
      </c>
    </row>
    <row r="32" spans="1:14" x14ac:dyDescent="0.25">
      <c r="A32" s="7">
        <v>20</v>
      </c>
      <c r="B32" s="7" t="s">
        <v>70</v>
      </c>
      <c r="C32" s="8">
        <v>0.64772727272727304</v>
      </c>
      <c r="D32" s="8">
        <v>0.66525423728813604</v>
      </c>
      <c r="E32" s="8">
        <f t="shared" si="0"/>
        <v>-2.634626519976857E-2</v>
      </c>
      <c r="F32" s="8">
        <f t="shared" si="1"/>
        <v>2.634626519976857E-2</v>
      </c>
      <c r="G32" s="7">
        <f t="shared" si="2"/>
        <v>13</v>
      </c>
      <c r="H32" s="8">
        <v>0.65776699029126195</v>
      </c>
      <c r="I32" s="8">
        <f t="shared" si="3"/>
        <v>0.88735597560057244</v>
      </c>
      <c r="J32" s="7">
        <f t="shared" si="4"/>
        <v>31</v>
      </c>
      <c r="K32" s="22">
        <f t="shared" si="5"/>
        <v>2.3378515859772051E-2</v>
      </c>
      <c r="L32" s="7">
        <f t="shared" si="6"/>
        <v>13</v>
      </c>
      <c r="M32" s="6">
        <f t="shared" si="7"/>
        <v>-1</v>
      </c>
      <c r="N32" s="6">
        <f t="shared" si="8"/>
        <v>-2.3378515859772051E-2</v>
      </c>
    </row>
    <row r="33" spans="1:14" x14ac:dyDescent="0.25">
      <c r="A33" s="7">
        <v>23</v>
      </c>
      <c r="B33" s="7" t="s">
        <v>71</v>
      </c>
      <c r="C33" s="8">
        <v>0.877470355731225</v>
      </c>
      <c r="D33" s="8">
        <v>0.9</v>
      </c>
      <c r="E33" s="8">
        <f t="shared" si="0"/>
        <v>-2.5032938076416687E-2</v>
      </c>
      <c r="F33" s="8">
        <f t="shared" si="1"/>
        <v>2.5032938076416687E-2</v>
      </c>
      <c r="G33" s="7">
        <f t="shared" si="2"/>
        <v>12</v>
      </c>
      <c r="H33" s="8">
        <v>0.89054726368159198</v>
      </c>
      <c r="I33" s="8">
        <f t="shared" si="3"/>
        <v>0.6554098734465853</v>
      </c>
      <c r="J33" s="7">
        <f t="shared" si="4"/>
        <v>7</v>
      </c>
      <c r="K33" s="22">
        <f t="shared" si="5"/>
        <v>1.6406834776660467E-2</v>
      </c>
      <c r="L33" s="7">
        <f t="shared" si="6"/>
        <v>11</v>
      </c>
      <c r="M33" s="6">
        <f t="shared" si="7"/>
        <v>-1</v>
      </c>
      <c r="N33" s="6">
        <f t="shared" si="8"/>
        <v>-1.6406834776660467E-2</v>
      </c>
    </row>
    <row r="34" spans="1:14" x14ac:dyDescent="0.25">
      <c r="A34" s="7">
        <v>25</v>
      </c>
      <c r="B34" s="7" t="s">
        <v>72</v>
      </c>
      <c r="C34" s="8">
        <v>0.71319311663479901</v>
      </c>
      <c r="D34" s="8">
        <v>0.74479889042995795</v>
      </c>
      <c r="E34" s="8">
        <f t="shared" si="0"/>
        <v>-4.2435312674692013E-2</v>
      </c>
      <c r="F34" s="8">
        <f t="shared" si="1"/>
        <v>4.2435312674692013E-2</v>
      </c>
      <c r="G34" s="7">
        <f t="shared" si="2"/>
        <v>16</v>
      </c>
      <c r="H34" s="8">
        <v>0.73151125401929296</v>
      </c>
      <c r="I34" s="8">
        <f t="shared" si="3"/>
        <v>0.79790087463556802</v>
      </c>
      <c r="J34" s="7">
        <f t="shared" si="4"/>
        <v>28</v>
      </c>
      <c r="K34" s="22">
        <f t="shared" si="5"/>
        <v>3.3859173098570561E-2</v>
      </c>
      <c r="L34" s="7">
        <f t="shared" si="6"/>
        <v>17</v>
      </c>
      <c r="M34" s="6">
        <f t="shared" si="7"/>
        <v>-1</v>
      </c>
      <c r="N34" s="6">
        <f t="shared" si="8"/>
        <v>-3.3859173098570561E-2</v>
      </c>
    </row>
    <row r="35" spans="1:14" x14ac:dyDescent="0.25">
      <c r="A35" s="7">
        <v>27</v>
      </c>
      <c r="B35" s="7" t="s">
        <v>73</v>
      </c>
      <c r="C35" s="8">
        <v>0.75581395348837199</v>
      </c>
      <c r="D35" s="8">
        <v>0.81111111111111101</v>
      </c>
      <c r="E35" s="8">
        <f t="shared" si="0"/>
        <v>-6.817457789104811E-2</v>
      </c>
      <c r="F35" s="8">
        <f t="shared" si="1"/>
        <v>6.817457789104811E-2</v>
      </c>
      <c r="G35" s="7">
        <f t="shared" si="2"/>
        <v>22</v>
      </c>
      <c r="H35" s="8">
        <v>0.78409090909090895</v>
      </c>
      <c r="I35" s="8">
        <f t="shared" si="3"/>
        <v>0.74439514936409346</v>
      </c>
      <c r="J35" s="7">
        <f t="shared" si="4"/>
        <v>22</v>
      </c>
      <c r="K35" s="22">
        <f t="shared" si="5"/>
        <v>5.0748825092040782E-2</v>
      </c>
      <c r="L35" s="7">
        <f t="shared" si="6"/>
        <v>23</v>
      </c>
      <c r="M35" s="6">
        <f t="shared" si="7"/>
        <v>-1</v>
      </c>
      <c r="N35" s="6">
        <f t="shared" si="8"/>
        <v>-5.0748825092040782E-2</v>
      </c>
    </row>
    <row r="36" spans="1:14" x14ac:dyDescent="0.25">
      <c r="A36" s="7">
        <v>41</v>
      </c>
      <c r="B36" s="7" t="s">
        <v>74</v>
      </c>
      <c r="C36" s="8">
        <v>0.680851063829787</v>
      </c>
      <c r="D36" s="8">
        <v>0.82051282051282004</v>
      </c>
      <c r="E36" s="8">
        <f t="shared" si="0"/>
        <v>-0.17021276595744661</v>
      </c>
      <c r="F36" s="8">
        <f t="shared" si="1"/>
        <v>0.17021276595744661</v>
      </c>
      <c r="G36" s="7">
        <f t="shared" si="2"/>
        <v>31</v>
      </c>
      <c r="H36" s="8">
        <v>0.76800000000000002</v>
      </c>
      <c r="I36" s="8">
        <f t="shared" si="3"/>
        <v>0.75999149659863929</v>
      </c>
      <c r="J36" s="7">
        <f t="shared" si="4"/>
        <v>25</v>
      </c>
      <c r="K36" s="22">
        <f t="shared" si="5"/>
        <v>0.12936025474019378</v>
      </c>
      <c r="L36" s="7">
        <f t="shared" si="6"/>
        <v>32</v>
      </c>
      <c r="M36" s="6">
        <f t="shared" si="7"/>
        <v>-1</v>
      </c>
      <c r="N36" s="6">
        <f t="shared" si="8"/>
        <v>-0.12936025474019378</v>
      </c>
    </row>
    <row r="37" spans="1:14" x14ac:dyDescent="0.25">
      <c r="A37" s="7">
        <v>44</v>
      </c>
      <c r="B37" s="7" t="s">
        <v>75</v>
      </c>
      <c r="C37" s="8">
        <v>0.73076923076923095</v>
      </c>
      <c r="D37" s="8">
        <v>0.78807947019867597</v>
      </c>
      <c r="E37" s="8">
        <f t="shared" si="0"/>
        <v>-7.272139625080834E-2</v>
      </c>
      <c r="F37" s="8">
        <f t="shared" si="1"/>
        <v>7.272139625080834E-2</v>
      </c>
      <c r="G37" s="7">
        <f t="shared" si="2"/>
        <v>24</v>
      </c>
      <c r="H37" s="8">
        <v>0.75895765472312704</v>
      </c>
      <c r="I37" s="8">
        <f t="shared" si="3"/>
        <v>0.76904615923622655</v>
      </c>
      <c r="J37" s="7">
        <f t="shared" si="4"/>
        <v>27</v>
      </c>
      <c r="K37" s="22">
        <f t="shared" si="5"/>
        <v>5.5926110480979882E-2</v>
      </c>
      <c r="L37" s="7">
        <f t="shared" si="6"/>
        <v>24</v>
      </c>
      <c r="M37" s="6">
        <f t="shared" si="7"/>
        <v>-1</v>
      </c>
      <c r="N37" s="6">
        <f t="shared" si="8"/>
        <v>-5.5926110480979882E-2</v>
      </c>
    </row>
    <row r="38" spans="1:14" x14ac:dyDescent="0.25">
      <c r="A38" s="7">
        <v>47</v>
      </c>
      <c r="B38" s="7" t="s">
        <v>76</v>
      </c>
      <c r="C38" s="8">
        <v>0.75141242937853103</v>
      </c>
      <c r="D38" s="8">
        <v>0.786885245901639</v>
      </c>
      <c r="E38" s="8">
        <f t="shared" si="0"/>
        <v>-4.5080037664783058E-2</v>
      </c>
      <c r="F38" s="8">
        <f t="shared" si="1"/>
        <v>4.5080037664783058E-2</v>
      </c>
      <c r="G38" s="7">
        <f t="shared" si="2"/>
        <v>17</v>
      </c>
      <c r="H38" s="8">
        <v>0.77197149643705498</v>
      </c>
      <c r="I38" s="8">
        <f t="shared" si="3"/>
        <v>0.75608163265306072</v>
      </c>
      <c r="J38" s="7">
        <f t="shared" si="4"/>
        <v>24</v>
      </c>
      <c r="K38" s="22">
        <f t="shared" si="5"/>
        <v>3.4084188477650643E-2</v>
      </c>
      <c r="L38" s="7">
        <f t="shared" si="6"/>
        <v>18</v>
      </c>
      <c r="M38" s="6">
        <f t="shared" si="7"/>
        <v>-1</v>
      </c>
      <c r="N38" s="6">
        <f t="shared" si="8"/>
        <v>-3.4084188477650643E-2</v>
      </c>
    </row>
    <row r="39" spans="1:14" x14ac:dyDescent="0.25">
      <c r="A39" s="7">
        <v>50</v>
      </c>
      <c r="B39" s="7" t="s">
        <v>77</v>
      </c>
      <c r="C39" s="8">
        <v>0.8</v>
      </c>
      <c r="D39" s="8">
        <v>0.798165137614679</v>
      </c>
      <c r="E39" s="8">
        <f t="shared" si="0"/>
        <v>2.2988505747125738E-3</v>
      </c>
      <c r="F39" s="8">
        <f t="shared" si="1"/>
        <v>2.2988505747125738E-3</v>
      </c>
      <c r="G39" s="7">
        <f t="shared" si="2"/>
        <v>3</v>
      </c>
      <c r="H39" s="8">
        <v>0.79894179894179895</v>
      </c>
      <c r="I39" s="8">
        <f t="shared" si="3"/>
        <v>0.73055818353831581</v>
      </c>
      <c r="J39" s="7">
        <f t="shared" si="4"/>
        <v>19</v>
      </c>
      <c r="K39" s="22">
        <f t="shared" si="5"/>
        <v>1.6794441000880314E-3</v>
      </c>
      <c r="L39" s="7">
        <f t="shared" si="6"/>
        <v>3</v>
      </c>
      <c r="M39" s="6">
        <f t="shared" si="7"/>
        <v>1</v>
      </c>
      <c r="N39" s="6">
        <f t="shared" si="8"/>
        <v>1.6794441000880314E-3</v>
      </c>
    </row>
    <row r="40" spans="1:14" x14ac:dyDescent="0.25">
      <c r="A40" s="7">
        <v>52</v>
      </c>
      <c r="B40" s="7" t="s">
        <v>78</v>
      </c>
      <c r="C40" s="8">
        <v>0.69456066945606698</v>
      </c>
      <c r="D40" s="8">
        <v>0.73714285714285699</v>
      </c>
      <c r="E40" s="8">
        <f t="shared" si="0"/>
        <v>-5.776653368362987E-2</v>
      </c>
      <c r="F40" s="8">
        <f t="shared" si="1"/>
        <v>5.776653368362987E-2</v>
      </c>
      <c r="G40" s="7">
        <f t="shared" si="2"/>
        <v>20</v>
      </c>
      <c r="H40" s="8">
        <v>0.71986417657045798</v>
      </c>
      <c r="I40" s="8">
        <f t="shared" si="3"/>
        <v>0.81081055063534879</v>
      </c>
      <c r="J40" s="7">
        <f t="shared" si="4"/>
        <v>29</v>
      </c>
      <c r="K40" s="22">
        <f t="shared" si="5"/>
        <v>4.6837714984319358E-2</v>
      </c>
      <c r="L40" s="7">
        <f t="shared" si="6"/>
        <v>21</v>
      </c>
      <c r="M40" s="6">
        <f t="shared" si="7"/>
        <v>-1</v>
      </c>
      <c r="N40" s="6">
        <f t="shared" si="8"/>
        <v>-4.6837714984319358E-2</v>
      </c>
    </row>
    <row r="41" spans="1:14" x14ac:dyDescent="0.25">
      <c r="A41" s="7">
        <v>54</v>
      </c>
      <c r="B41" s="7" t="s">
        <v>79</v>
      </c>
      <c r="C41" s="8">
        <v>0.70283018867924496</v>
      </c>
      <c r="D41" s="8">
        <v>0.80068728522336796</v>
      </c>
      <c r="E41" s="8">
        <f t="shared" si="0"/>
        <v>-0.12221637379544972</v>
      </c>
      <c r="F41" s="8">
        <f t="shared" si="1"/>
        <v>0.12221637379544972</v>
      </c>
      <c r="G41" s="7">
        <f t="shared" si="2"/>
        <v>30</v>
      </c>
      <c r="H41" s="8">
        <v>0.75944333996023905</v>
      </c>
      <c r="I41" s="8">
        <f t="shared" si="3"/>
        <v>0.76855433272785489</v>
      </c>
      <c r="J41" s="7">
        <f t="shared" si="4"/>
        <v>26</v>
      </c>
      <c r="K41" s="22">
        <f t="shared" si="5"/>
        <v>9.3929923610779953E-2</v>
      </c>
      <c r="L41" s="7">
        <f t="shared" si="6"/>
        <v>30</v>
      </c>
      <c r="M41" s="6">
        <f t="shared" si="7"/>
        <v>-1</v>
      </c>
      <c r="N41" s="6">
        <f t="shared" si="8"/>
        <v>-9.3929923610779953E-2</v>
      </c>
    </row>
    <row r="42" spans="1:14" x14ac:dyDescent="0.25">
      <c r="A42" s="7">
        <v>63</v>
      </c>
      <c r="B42" s="7" t="s">
        <v>80</v>
      </c>
      <c r="C42" s="8">
        <v>0.83673469387755095</v>
      </c>
      <c r="D42" s="8">
        <v>0.86792452830188704</v>
      </c>
      <c r="E42" s="8">
        <f t="shared" si="0"/>
        <v>-3.5936113575865486E-2</v>
      </c>
      <c r="F42" s="8">
        <f t="shared" si="1"/>
        <v>3.5936113575865486E-2</v>
      </c>
      <c r="G42" s="7">
        <f t="shared" si="2"/>
        <v>15</v>
      </c>
      <c r="H42" s="8">
        <v>0.85294117647058798</v>
      </c>
      <c r="I42" s="8">
        <f t="shared" si="3"/>
        <v>0.68430682617874738</v>
      </c>
      <c r="J42" s="7">
        <f t="shared" si="4"/>
        <v>12</v>
      </c>
      <c r="K42" s="22">
        <f t="shared" si="5"/>
        <v>2.4591327826299508E-2</v>
      </c>
      <c r="L42" s="7">
        <f t="shared" si="6"/>
        <v>15</v>
      </c>
      <c r="M42" s="6">
        <f t="shared" si="7"/>
        <v>-1</v>
      </c>
      <c r="N42" s="6">
        <f t="shared" si="8"/>
        <v>-2.4591327826299508E-2</v>
      </c>
    </row>
    <row r="43" spans="1:14" x14ac:dyDescent="0.25">
      <c r="A43" s="7">
        <v>66</v>
      </c>
      <c r="B43" s="7" t="s">
        <v>81</v>
      </c>
      <c r="C43" s="8">
        <v>0.90714285714285703</v>
      </c>
      <c r="D43" s="8">
        <v>0.92574257425742601</v>
      </c>
      <c r="E43" s="8">
        <f t="shared" si="0"/>
        <v>-2.0091673032849911E-2</v>
      </c>
      <c r="F43" s="8">
        <f t="shared" si="1"/>
        <v>2.0091673032849911E-2</v>
      </c>
      <c r="G43" s="7">
        <f t="shared" si="2"/>
        <v>9</v>
      </c>
      <c r="H43" s="8">
        <v>0.91812865497076002</v>
      </c>
      <c r="I43" s="8">
        <f t="shared" si="3"/>
        <v>0.63572078512933838</v>
      </c>
      <c r="J43" s="7">
        <f t="shared" si="4"/>
        <v>4</v>
      </c>
      <c r="K43" s="22">
        <f t="shared" si="5"/>
        <v>1.2772694155005301E-2</v>
      </c>
      <c r="L43" s="7">
        <f t="shared" si="6"/>
        <v>9</v>
      </c>
      <c r="M43" s="6">
        <f t="shared" si="7"/>
        <v>-1</v>
      </c>
      <c r="N43" s="6">
        <f t="shared" si="8"/>
        <v>-1.2772694155005301E-2</v>
      </c>
    </row>
    <row r="44" spans="1:14" x14ac:dyDescent="0.25">
      <c r="A44" s="7">
        <v>68</v>
      </c>
      <c r="B44" s="7" t="s">
        <v>82</v>
      </c>
      <c r="C44" s="8">
        <v>0.76368876080691594</v>
      </c>
      <c r="D44" s="8">
        <v>0.808656036446469</v>
      </c>
      <c r="E44" s="8">
        <f t="shared" si="0"/>
        <v>-5.5607419734545901E-2</v>
      </c>
      <c r="F44" s="8">
        <f t="shared" si="1"/>
        <v>5.5607419734545901E-2</v>
      </c>
      <c r="G44" s="7">
        <f t="shared" si="2"/>
        <v>19</v>
      </c>
      <c r="H44" s="8">
        <v>0.78880407124681895</v>
      </c>
      <c r="I44" s="8">
        <f t="shared" si="3"/>
        <v>0.73994733377221877</v>
      </c>
      <c r="J44" s="7">
        <f t="shared" si="4"/>
        <v>21</v>
      </c>
      <c r="K44" s="22">
        <f t="shared" si="5"/>
        <v>4.1146561970529905E-2</v>
      </c>
      <c r="L44" s="7">
        <f t="shared" si="6"/>
        <v>19</v>
      </c>
      <c r="M44" s="6">
        <f t="shared" si="7"/>
        <v>-1</v>
      </c>
      <c r="N44" s="6">
        <f t="shared" si="8"/>
        <v>-4.1146561970529905E-2</v>
      </c>
    </row>
    <row r="45" spans="1:14" x14ac:dyDescent="0.25">
      <c r="A45" s="7">
        <v>70</v>
      </c>
      <c r="B45" s="7" t="s">
        <v>83</v>
      </c>
      <c r="C45" s="8">
        <v>0.81967213114754101</v>
      </c>
      <c r="D45" s="8">
        <v>0.82208588957055195</v>
      </c>
      <c r="E45" s="8">
        <f t="shared" si="0"/>
        <v>-2.9361389772446611E-3</v>
      </c>
      <c r="F45" s="8">
        <f t="shared" si="1"/>
        <v>2.9361389772446611E-3</v>
      </c>
      <c r="G45" s="7">
        <f t="shared" si="2"/>
        <v>4</v>
      </c>
      <c r="H45" s="8">
        <v>0.82105263157894703</v>
      </c>
      <c r="I45" s="8">
        <f t="shared" si="3"/>
        <v>0.71088435374149672</v>
      </c>
      <c r="J45" s="7">
        <f t="shared" si="4"/>
        <v>15</v>
      </c>
      <c r="K45" s="22">
        <f t="shared" si="5"/>
        <v>2.0872552593337902E-3</v>
      </c>
      <c r="L45" s="7">
        <f t="shared" si="6"/>
        <v>4</v>
      </c>
      <c r="M45" s="6">
        <f t="shared" si="7"/>
        <v>-1</v>
      </c>
      <c r="N45" s="6">
        <f t="shared" si="8"/>
        <v>-2.0872552593337902E-3</v>
      </c>
    </row>
    <row r="46" spans="1:14" x14ac:dyDescent="0.25">
      <c r="A46" s="7">
        <v>73</v>
      </c>
      <c r="B46" s="7" t="s">
        <v>84</v>
      </c>
      <c r="C46" s="8">
        <v>0.85</v>
      </c>
      <c r="D46" s="8">
        <v>0.87152777777777801</v>
      </c>
      <c r="E46" s="8">
        <f t="shared" si="0"/>
        <v>-2.4701195219123794E-2</v>
      </c>
      <c r="F46" s="8">
        <f t="shared" si="1"/>
        <v>2.4701195219123794E-2</v>
      </c>
      <c r="G46" s="7">
        <f t="shared" si="2"/>
        <v>11</v>
      </c>
      <c r="H46" s="8">
        <v>0.86270491803278704</v>
      </c>
      <c r="I46" s="8">
        <f t="shared" si="3"/>
        <v>0.67656212128556859</v>
      </c>
      <c r="J46" s="7">
        <f t="shared" si="4"/>
        <v>11</v>
      </c>
      <c r="K46" s="22">
        <f t="shared" si="5"/>
        <v>1.6711893035739341E-2</v>
      </c>
      <c r="L46" s="7">
        <f t="shared" si="6"/>
        <v>12</v>
      </c>
      <c r="M46" s="6">
        <f t="shared" si="7"/>
        <v>-1</v>
      </c>
      <c r="N46" s="6">
        <f t="shared" si="8"/>
        <v>-1.6711893035739341E-2</v>
      </c>
    </row>
    <row r="47" spans="1:14" x14ac:dyDescent="0.25">
      <c r="A47" s="7">
        <v>76</v>
      </c>
      <c r="B47" s="7" t="s">
        <v>85</v>
      </c>
      <c r="C47" s="8">
        <v>0.74096385542168697</v>
      </c>
      <c r="D47" s="8">
        <v>0.80249716231555002</v>
      </c>
      <c r="E47" s="8">
        <f t="shared" si="0"/>
        <v>-7.6677289071419213E-2</v>
      </c>
      <c r="F47" s="8">
        <f t="shared" si="1"/>
        <v>7.6677289071419213E-2</v>
      </c>
      <c r="G47" s="7">
        <f t="shared" si="2"/>
        <v>26</v>
      </c>
      <c r="H47" s="8">
        <v>0.77605177993527497</v>
      </c>
      <c r="I47" s="8">
        <f t="shared" si="3"/>
        <v>0.75210634712600632</v>
      </c>
      <c r="J47" s="7">
        <f t="shared" si="4"/>
        <v>23</v>
      </c>
      <c r="K47" s="22">
        <f t="shared" si="5"/>
        <v>5.7669475791029948E-2</v>
      </c>
      <c r="L47" s="7">
        <f t="shared" si="6"/>
        <v>26</v>
      </c>
      <c r="M47" s="6">
        <f t="shared" si="7"/>
        <v>-1</v>
      </c>
      <c r="N47" s="6">
        <f t="shared" si="8"/>
        <v>-5.7669475791029948E-2</v>
      </c>
    </row>
    <row r="48" spans="1:14" x14ac:dyDescent="0.25">
      <c r="A48" s="7">
        <v>81</v>
      </c>
      <c r="B48" s="7" t="s">
        <v>86</v>
      </c>
      <c r="C48" s="8">
        <v>0.83928571428571397</v>
      </c>
      <c r="D48" s="8">
        <v>0.859649122807018</v>
      </c>
      <c r="E48" s="8">
        <f t="shared" si="0"/>
        <v>-2.3688046647231203E-2</v>
      </c>
      <c r="F48" s="8">
        <f t="shared" si="1"/>
        <v>2.3688046647231203E-2</v>
      </c>
      <c r="G48" s="7">
        <f t="shared" si="2"/>
        <v>10</v>
      </c>
      <c r="H48" s="8">
        <v>0.84955752212389402</v>
      </c>
      <c r="I48" s="8">
        <f t="shared" si="3"/>
        <v>0.68703231292516975</v>
      </c>
      <c r="J48" s="7">
        <f t="shared" si="4"/>
        <v>13</v>
      </c>
      <c r="K48" s="22">
        <f t="shared" si="5"/>
        <v>1.6274453476726566E-2</v>
      </c>
      <c r="L48" s="7">
        <f t="shared" si="6"/>
        <v>10</v>
      </c>
      <c r="M48" s="6">
        <f t="shared" si="7"/>
        <v>-1</v>
      </c>
      <c r="N48" s="6">
        <f t="shared" si="8"/>
        <v>-1.6274453476726566E-2</v>
      </c>
    </row>
    <row r="49" spans="1:25" x14ac:dyDescent="0.25">
      <c r="A49" s="7">
        <v>85</v>
      </c>
      <c r="B49" s="7" t="s">
        <v>87</v>
      </c>
      <c r="C49" s="8">
        <v>0.78260869565217395</v>
      </c>
      <c r="D49" s="8">
        <v>0.79545454545454497</v>
      </c>
      <c r="E49" s="8">
        <f t="shared" si="0"/>
        <v>-1.6149068322980725E-2</v>
      </c>
      <c r="F49" s="8">
        <f t="shared" si="1"/>
        <v>1.6149068322980725E-2</v>
      </c>
      <c r="G49" s="7">
        <f t="shared" si="2"/>
        <v>6</v>
      </c>
      <c r="H49" s="8">
        <v>0.78980891719745205</v>
      </c>
      <c r="I49" s="8">
        <f t="shared" si="3"/>
        <v>0.73900592495062545</v>
      </c>
      <c r="J49" s="7">
        <f t="shared" si="4"/>
        <v>20</v>
      </c>
      <c r="K49" s="22">
        <f t="shared" si="5"/>
        <v>1.1934257173115217E-2</v>
      </c>
      <c r="L49" s="7">
        <f t="shared" si="6"/>
        <v>8</v>
      </c>
      <c r="M49" s="6">
        <f t="shared" si="7"/>
        <v>-1</v>
      </c>
      <c r="N49" s="6">
        <f t="shared" si="8"/>
        <v>-1.1934257173115217E-2</v>
      </c>
    </row>
    <row r="50" spans="1:25" x14ac:dyDescent="0.25">
      <c r="A50" s="7">
        <v>86</v>
      </c>
      <c r="B50" s="7" t="s">
        <v>88</v>
      </c>
      <c r="C50" s="8">
        <v>0.85714285714285698</v>
      </c>
      <c r="D50" s="8">
        <v>0.79310344827586199</v>
      </c>
      <c r="E50" s="8">
        <f t="shared" si="0"/>
        <v>8.0745341614906749E-2</v>
      </c>
      <c r="F50" s="8">
        <f t="shared" si="1"/>
        <v>8.0745341614906749E-2</v>
      </c>
      <c r="G50" s="7">
        <f t="shared" si="2"/>
        <v>28</v>
      </c>
      <c r="H50" s="8">
        <v>0.82</v>
      </c>
      <c r="I50" s="8">
        <f t="shared" si="3"/>
        <v>0.7117969138875061</v>
      </c>
      <c r="J50" s="7">
        <f t="shared" si="4"/>
        <v>16</v>
      </c>
      <c r="K50" s="22">
        <f t="shared" si="5"/>
        <v>5.7474284972283039E-2</v>
      </c>
      <c r="L50" s="7">
        <f t="shared" si="6"/>
        <v>25</v>
      </c>
      <c r="M50" s="6">
        <f t="shared" si="7"/>
        <v>1</v>
      </c>
      <c r="N50" s="6">
        <f t="shared" si="8"/>
        <v>5.7474284972283039E-2</v>
      </c>
    </row>
    <row r="51" spans="1:25" x14ac:dyDescent="0.25">
      <c r="A51" s="14">
        <v>88</v>
      </c>
      <c r="B51" s="15" t="s">
        <v>116</v>
      </c>
      <c r="C51" s="8">
        <v>0.85714285714285698</v>
      </c>
      <c r="D51" s="8">
        <v>0.88888888888888895</v>
      </c>
      <c r="E51" s="8">
        <f t="shared" si="0"/>
        <v>-3.5714285714285962E-2</v>
      </c>
      <c r="F51" s="8">
        <f t="shared" si="1"/>
        <v>3.5714285714285962E-2</v>
      </c>
      <c r="G51" s="7">
        <f t="shared" si="2"/>
        <v>14</v>
      </c>
      <c r="H51" s="8">
        <v>0.875</v>
      </c>
      <c r="I51" s="8">
        <f t="shared" si="3"/>
        <v>0.66705539358600574</v>
      </c>
      <c r="J51" s="7">
        <f t="shared" si="4"/>
        <v>9</v>
      </c>
      <c r="K51" s="22">
        <f t="shared" si="5"/>
        <v>2.3823406913786083E-2</v>
      </c>
      <c r="L51" s="7">
        <f t="shared" si="6"/>
        <v>14</v>
      </c>
      <c r="M51" s="6">
        <f t="shared" si="7"/>
        <v>-1</v>
      </c>
      <c r="N51" s="6">
        <f t="shared" si="8"/>
        <v>-2.3823406913786083E-2</v>
      </c>
    </row>
    <row r="52" spans="1:25" x14ac:dyDescent="0.25">
      <c r="A52" s="7">
        <v>91</v>
      </c>
      <c r="B52" s="7" t="s">
        <v>90</v>
      </c>
      <c r="C52" s="8">
        <v>0.57142857142857095</v>
      </c>
      <c r="D52" s="8">
        <v>0.73333333333333295</v>
      </c>
      <c r="E52" s="8">
        <f t="shared" si="0"/>
        <v>-0.22077922077922102</v>
      </c>
      <c r="F52" s="8">
        <f t="shared" si="1"/>
        <v>0.22077922077922102</v>
      </c>
      <c r="G52" s="7">
        <f t="shared" si="2"/>
        <v>33</v>
      </c>
      <c r="H52" s="8">
        <v>0.68181818181818199</v>
      </c>
      <c r="I52" s="8">
        <f t="shared" si="3"/>
        <v>0.85605442176870716</v>
      </c>
      <c r="J52" s="7">
        <f t="shared" si="4"/>
        <v>30</v>
      </c>
      <c r="K52" s="22">
        <f t="shared" si="5"/>
        <v>0.18899902818270178</v>
      </c>
      <c r="L52" s="7">
        <f t="shared" si="6"/>
        <v>33</v>
      </c>
      <c r="M52" s="6">
        <f t="shared" si="7"/>
        <v>-1</v>
      </c>
      <c r="N52" s="6">
        <f t="shared" si="8"/>
        <v>-0.18899902818270178</v>
      </c>
    </row>
    <row r="53" spans="1:25" x14ac:dyDescent="0.25">
      <c r="A53" s="7">
        <v>94</v>
      </c>
      <c r="B53" s="7" t="s">
        <v>91</v>
      </c>
      <c r="C53" s="8">
        <v>0.75</v>
      </c>
      <c r="D53" s="8">
        <v>0.90909090909090895</v>
      </c>
      <c r="E53" s="8">
        <f t="shared" si="0"/>
        <v>-0.17499999999999988</v>
      </c>
      <c r="F53" s="8">
        <f t="shared" si="1"/>
        <v>0.17499999999999988</v>
      </c>
      <c r="G53" s="7">
        <f t="shared" si="2"/>
        <v>32</v>
      </c>
      <c r="H53" s="8">
        <v>0.86666666666666703</v>
      </c>
      <c r="I53" s="8">
        <f t="shared" si="3"/>
        <v>0.67346938775510168</v>
      </c>
      <c r="J53" s="7">
        <f t="shared" si="4"/>
        <v>10</v>
      </c>
      <c r="K53" s="22">
        <f t="shared" si="5"/>
        <v>0.11785714285714272</v>
      </c>
      <c r="L53" s="7">
        <f t="shared" si="6"/>
        <v>31</v>
      </c>
      <c r="M53" s="6">
        <f t="shared" si="7"/>
        <v>-1</v>
      </c>
      <c r="N53" s="6">
        <f t="shared" si="8"/>
        <v>-0.11785714285714272</v>
      </c>
    </row>
    <row r="54" spans="1:25" x14ac:dyDescent="0.25">
      <c r="A54" s="7">
        <v>95</v>
      </c>
      <c r="B54" s="7" t="s">
        <v>92</v>
      </c>
      <c r="C54" s="8">
        <v>0.91666666666666696</v>
      </c>
      <c r="D54" s="8">
        <v>0.9</v>
      </c>
      <c r="E54" s="8">
        <f t="shared" si="0"/>
        <v>1.8518518518518823E-2</v>
      </c>
      <c r="F54" s="8">
        <f t="shared" si="1"/>
        <v>1.8518518518518823E-2</v>
      </c>
      <c r="G54" s="7">
        <f t="shared" si="2"/>
        <v>8</v>
      </c>
      <c r="H54" s="8">
        <v>0.90625</v>
      </c>
      <c r="I54" s="8">
        <f t="shared" si="3"/>
        <v>0.64405348346235036</v>
      </c>
      <c r="J54" s="7">
        <f t="shared" si="4"/>
        <v>6</v>
      </c>
      <c r="K54" s="22">
        <f t="shared" si="5"/>
        <v>1.1926916360414092E-2</v>
      </c>
      <c r="L54" s="7">
        <f t="shared" si="6"/>
        <v>7</v>
      </c>
      <c r="M54" s="6">
        <f t="shared" si="7"/>
        <v>1</v>
      </c>
      <c r="N54" s="6">
        <f t="shared" si="8"/>
        <v>1.1926916360414092E-2</v>
      </c>
    </row>
    <row r="55" spans="1:25" x14ac:dyDescent="0.25">
      <c r="A55" s="7">
        <v>97</v>
      </c>
      <c r="B55" s="7" t="s">
        <v>93</v>
      </c>
      <c r="C55" s="8">
        <v>1</v>
      </c>
      <c r="D55" s="8">
        <v>1</v>
      </c>
      <c r="E55" s="8">
        <f t="shared" si="0"/>
        <v>0</v>
      </c>
      <c r="F55" s="8">
        <f t="shared" si="1"/>
        <v>0</v>
      </c>
      <c r="G55" s="7">
        <f t="shared" si="2"/>
        <v>1</v>
      </c>
      <c r="H55" s="8">
        <v>1</v>
      </c>
      <c r="I55" s="8">
        <f t="shared" si="3"/>
        <v>0.583673469387755</v>
      </c>
      <c r="J55" s="7">
        <f t="shared" si="4"/>
        <v>1</v>
      </c>
      <c r="K55" s="22">
        <f t="shared" si="5"/>
        <v>0</v>
      </c>
      <c r="L55" s="7">
        <f t="shared" si="6"/>
        <v>1</v>
      </c>
      <c r="M55" s="6">
        <f t="shared" si="7"/>
        <v>-1</v>
      </c>
      <c r="N55" s="6">
        <f t="shared" si="8"/>
        <v>0</v>
      </c>
    </row>
    <row r="56" spans="1:25" x14ac:dyDescent="0.25">
      <c r="A56" s="7">
        <v>99</v>
      </c>
      <c r="B56" s="7" t="s">
        <v>94</v>
      </c>
      <c r="C56" s="8">
        <v>0.88888888888888895</v>
      </c>
      <c r="D56" s="8">
        <v>0.96</v>
      </c>
      <c r="E56" s="8">
        <f t="shared" si="0"/>
        <v>-7.4074074074073973E-2</v>
      </c>
      <c r="F56" s="8">
        <f t="shared" si="1"/>
        <v>7.4074074074073973E-2</v>
      </c>
      <c r="G56" s="7">
        <f t="shared" si="2"/>
        <v>25</v>
      </c>
      <c r="H56" s="8">
        <v>0.94117647058823495</v>
      </c>
      <c r="I56" s="8">
        <f t="shared" si="3"/>
        <v>0.62015306122448988</v>
      </c>
      <c r="J56" s="7">
        <f t="shared" si="4"/>
        <v>3</v>
      </c>
      <c r="K56" s="22">
        <f t="shared" si="5"/>
        <v>4.5937263794406595E-2</v>
      </c>
      <c r="L56" s="7">
        <f t="shared" si="6"/>
        <v>20</v>
      </c>
      <c r="M56" s="6">
        <f t="shared" si="7"/>
        <v>-1</v>
      </c>
      <c r="N56" s="6">
        <f t="shared" si="8"/>
        <v>-4.5937263794406595E-2</v>
      </c>
    </row>
    <row r="57" spans="1:25" customFormat="1" ht="13.35" customHeight="1" x14ac:dyDescent="0.25">
      <c r="A57" s="31" t="s">
        <v>95</v>
      </c>
      <c r="B57" s="31"/>
      <c r="C57" s="31"/>
      <c r="D57" s="31"/>
      <c r="E57" s="31"/>
      <c r="F57" s="31"/>
      <c r="G57" s="31"/>
      <c r="H57" s="31"/>
      <c r="I57" s="31"/>
      <c r="J57" s="31"/>
      <c r="K57" s="31"/>
      <c r="L57" s="31"/>
      <c r="M57" s="6"/>
      <c r="N57" s="6"/>
      <c r="O57" s="6"/>
      <c r="P57" s="6"/>
      <c r="Q57" s="6"/>
      <c r="R57" s="6"/>
      <c r="S57" s="6"/>
      <c r="T57" s="6"/>
      <c r="U57" s="6"/>
      <c r="V57" s="6"/>
      <c r="W57" s="6"/>
      <c r="X57" s="6"/>
      <c r="Y57" s="6"/>
    </row>
    <row r="58" spans="1:25" customFormat="1" ht="13.35" customHeight="1" x14ac:dyDescent="0.25">
      <c r="A58" s="32" t="s">
        <v>96</v>
      </c>
      <c r="B58" s="32"/>
      <c r="C58" s="20">
        <f>AVERAGE(C24:C56)</f>
        <v>0.78657146603090577</v>
      </c>
      <c r="D58" s="20">
        <f>AVERAGE(D24:D56)</f>
        <v>0.82703628791383288</v>
      </c>
      <c r="E58" s="20">
        <f>AVERAGE(E24:E56)</f>
        <v>-5.0197091932967453E-2</v>
      </c>
      <c r="F58" s="20">
        <f>AVERAGE(F24:F56)</f>
        <v>5.6367233090751756E-2</v>
      </c>
      <c r="G58" s="17" t="s">
        <v>97</v>
      </c>
      <c r="H58" s="20">
        <f>AVERAGE(H24:H56)</f>
        <v>0.81113316703493343</v>
      </c>
      <c r="I58" s="20">
        <f>AVERAGE(I24:I56)</f>
        <v>0.73051294452843307</v>
      </c>
      <c r="J58" s="17" t="s">
        <v>97</v>
      </c>
      <c r="K58" s="20">
        <f>AVERAGE(K24:K56)</f>
        <v>4.282439824769841E-2</v>
      </c>
      <c r="L58" s="17" t="s">
        <v>97</v>
      </c>
      <c r="M58" s="6"/>
      <c r="N58" s="6"/>
      <c r="O58" s="6"/>
      <c r="P58" s="6"/>
      <c r="Q58" s="6"/>
      <c r="R58" s="6"/>
      <c r="S58" s="6"/>
      <c r="T58" s="6"/>
      <c r="U58" s="6"/>
      <c r="V58" s="6"/>
      <c r="W58" s="6"/>
      <c r="X58" s="6"/>
      <c r="Y58" s="6"/>
    </row>
    <row r="59" spans="1:25" customFormat="1" ht="13.35" customHeight="1" x14ac:dyDescent="0.25">
      <c r="A59" s="32" t="s">
        <v>98</v>
      </c>
      <c r="B59" s="32"/>
      <c r="C59" s="20">
        <f>_xlfn.STDEV.S(C24:C56)</f>
        <v>0.10740833211238114</v>
      </c>
      <c r="D59" s="20">
        <f>_xlfn.STDEV.S(D24:D56)</f>
        <v>9.1816856081191792E-2</v>
      </c>
      <c r="E59" s="20">
        <f>_xlfn.STDEV.S(E24:E56)</f>
        <v>5.8219327841952939E-2</v>
      </c>
      <c r="F59" s="20">
        <f>_xlfn.STDEV.S(F24:F56)</f>
        <v>5.2071352993707659E-2</v>
      </c>
      <c r="G59" s="17" t="s">
        <v>97</v>
      </c>
      <c r="H59" s="20">
        <f>_xlfn.STDEV.S(H24:H56)</f>
        <v>9.6231763711622148E-2</v>
      </c>
      <c r="I59" s="20">
        <f>_xlfn.STDEV.S(I24:I56)</f>
        <v>9.6468320636458521E-2</v>
      </c>
      <c r="J59" s="17" t="s">
        <v>97</v>
      </c>
      <c r="K59" s="20">
        <f>_xlfn.STDEV.S(K24:K56)</f>
        <v>4.1582326681826966E-2</v>
      </c>
      <c r="L59" s="17" t="s">
        <v>97</v>
      </c>
      <c r="M59" s="6"/>
      <c r="N59" s="6"/>
      <c r="O59" s="6"/>
      <c r="P59" s="6"/>
      <c r="Q59" s="6"/>
      <c r="R59" s="6"/>
      <c r="S59" s="6"/>
      <c r="T59" s="6"/>
      <c r="U59" s="6"/>
      <c r="V59" s="6"/>
      <c r="W59" s="6"/>
      <c r="X59" s="6"/>
      <c r="Y59" s="6"/>
    </row>
    <row r="60" spans="1:25" customFormat="1" ht="13.35" customHeight="1" x14ac:dyDescent="0.25">
      <c r="A60" s="32" t="s">
        <v>99</v>
      </c>
      <c r="B60" s="32"/>
      <c r="C60" s="20">
        <f>_xlfn.VAR.S(C24:C56)</f>
        <v>1.1536549807163565E-2</v>
      </c>
      <c r="D60" s="20">
        <f>_xlfn.VAR.S(D24:D56)</f>
        <v>8.4303350606342864E-3</v>
      </c>
      <c r="E60" s="20">
        <f>_xlfn.VAR.S(E24:E56)</f>
        <v>3.3894901343687967E-3</v>
      </c>
      <c r="F60" s="20">
        <f>_xlfn.VAR.S(F24:F56)</f>
        <v>2.7114258025953074E-3</v>
      </c>
      <c r="G60" s="17" t="s">
        <v>97</v>
      </c>
      <c r="H60" s="20">
        <f>_xlfn.VAR.S(H24:H56)</f>
        <v>9.2605523470494777E-3</v>
      </c>
      <c r="I60" s="20">
        <f>_xlfn.VAR.S(I24:I56)</f>
        <v>9.3061368864185701E-3</v>
      </c>
      <c r="J60" s="17" t="s">
        <v>97</v>
      </c>
      <c r="K60" s="20">
        <f>_xlfn.VAR.S(K24:K56)</f>
        <v>1.7290898922741791E-3</v>
      </c>
      <c r="L60" s="17" t="s">
        <v>97</v>
      </c>
      <c r="M60" s="6"/>
      <c r="N60" s="6"/>
      <c r="O60" s="6"/>
      <c r="P60" s="6"/>
      <c r="Q60" s="6"/>
      <c r="R60" s="6"/>
      <c r="S60" s="6"/>
      <c r="T60" s="6"/>
      <c r="U60" s="6"/>
      <c r="V60" s="6"/>
      <c r="W60" s="6"/>
      <c r="X60" s="6"/>
      <c r="Y60" s="6"/>
    </row>
    <row r="61" spans="1:25" customFormat="1" ht="13.35" customHeight="1" x14ac:dyDescent="0.25">
      <c r="A61" s="32" t="s">
        <v>100</v>
      </c>
      <c r="B61" s="32"/>
      <c r="C61" s="20">
        <f>MAX(C24:C56)</f>
        <v>1</v>
      </c>
      <c r="D61" s="20">
        <f>MAX(D24:D56)</f>
        <v>1</v>
      </c>
      <c r="E61" s="20">
        <f>MAX(E24:E56)</f>
        <v>8.0745341614906749E-2</v>
      </c>
      <c r="F61" s="20">
        <f>MAX(F24:F56)</f>
        <v>0.22077922077922102</v>
      </c>
      <c r="G61" s="17" t="s">
        <v>97</v>
      </c>
      <c r="H61" s="20">
        <f>MAX(H24:H56)</f>
        <v>1</v>
      </c>
      <c r="I61" s="20">
        <f>MAX(I24:I56)</f>
        <v>1</v>
      </c>
      <c r="J61" s="17" t="s">
        <v>97</v>
      </c>
      <c r="K61" s="20">
        <f>MAX(K24:K56)</f>
        <v>0.18899902818270178</v>
      </c>
      <c r="L61" s="17" t="s">
        <v>97</v>
      </c>
      <c r="M61" s="6"/>
      <c r="N61" s="6"/>
      <c r="O61" s="6"/>
      <c r="P61" s="6"/>
      <c r="Q61" s="6"/>
      <c r="R61" s="6"/>
      <c r="S61" s="6"/>
      <c r="T61" s="6"/>
      <c r="U61" s="6"/>
      <c r="V61" s="6"/>
      <c r="W61" s="6"/>
      <c r="X61" s="6"/>
      <c r="Y61" s="6"/>
    </row>
    <row r="62" spans="1:25" customFormat="1" ht="13.35" customHeight="1" x14ac:dyDescent="0.25">
      <c r="A62" s="32" t="s">
        <v>101</v>
      </c>
      <c r="B62" s="32"/>
      <c r="C62" s="20">
        <f>MIN(C24:C56)</f>
        <v>0.56149732620320902</v>
      </c>
      <c r="D62" s="20">
        <f>MIN(D24:D56)</f>
        <v>0.60050409577819797</v>
      </c>
      <c r="E62" s="20">
        <f>MIN(E24:E56)</f>
        <v>-0.22077922077922102</v>
      </c>
      <c r="F62" s="20">
        <f>MIN(F24:F56)</f>
        <v>0</v>
      </c>
      <c r="G62" s="17" t="s">
        <v>97</v>
      </c>
      <c r="H62" s="20">
        <f>MIN(H24:H56)</f>
        <v>0.583673469387755</v>
      </c>
      <c r="I62" s="20">
        <f>MIN(I24:I56)</f>
        <v>0.583673469387755</v>
      </c>
      <c r="J62" s="17" t="s">
        <v>97</v>
      </c>
      <c r="K62" s="20">
        <f>MIN(K24:K56)</f>
        <v>0</v>
      </c>
      <c r="L62" s="17" t="s">
        <v>97</v>
      </c>
      <c r="M62" s="6"/>
      <c r="N62" s="6"/>
      <c r="O62" s="6"/>
      <c r="P62" s="6"/>
      <c r="Q62" s="6"/>
      <c r="R62" s="6"/>
      <c r="S62" s="6"/>
      <c r="T62" s="6"/>
      <c r="U62" s="6"/>
      <c r="V62" s="6"/>
      <c r="W62" s="6"/>
      <c r="X62" s="6"/>
      <c r="Y62" s="6"/>
    </row>
    <row r="63" spans="1:25" ht="18.75" x14ac:dyDescent="0.25">
      <c r="A63" s="26" t="s">
        <v>102</v>
      </c>
      <c r="B63" s="26"/>
      <c r="C63" s="26"/>
      <c r="D63" s="26"/>
      <c r="E63" s="26"/>
      <c r="F63" s="26"/>
      <c r="G63" s="26"/>
      <c r="H63" s="26"/>
      <c r="I63" s="26"/>
      <c r="J63" s="26"/>
      <c r="K63" s="26"/>
      <c r="L63" s="26"/>
    </row>
    <row r="64" spans="1:25" ht="43.7" customHeight="1" x14ac:dyDescent="0.25">
      <c r="A64" s="27"/>
      <c r="B64" s="27"/>
      <c r="C64" s="27"/>
      <c r="D64" s="27"/>
      <c r="E64" s="27"/>
      <c r="F64" s="27"/>
      <c r="G64" s="27"/>
      <c r="H64" s="27"/>
      <c r="I64" s="27"/>
      <c r="J64" s="27"/>
      <c r="K64" s="27"/>
      <c r="L64" s="27"/>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B2831-D59F-4BF2-915E-CB3E30BD1828}">
  <dimension ref="A14:Y64"/>
  <sheetViews>
    <sheetView zoomScale="80" zoomScaleNormal="80" workbookViewId="0"/>
  </sheetViews>
  <sheetFormatPr baseColWidth="10" defaultColWidth="10.625" defaultRowHeight="15" x14ac:dyDescent="0.25"/>
  <cols>
    <col min="1" max="1" width="16.125" style="9" customWidth="1"/>
    <col min="2" max="12" width="13.375" style="9" customWidth="1"/>
    <col min="13" max="16384" width="10.625" style="1"/>
  </cols>
  <sheetData>
    <row r="14" spans="1:12" ht="18.75" x14ac:dyDescent="0.25">
      <c r="A14" s="26" t="s">
        <v>35</v>
      </c>
      <c r="B14" s="26"/>
      <c r="C14" s="26"/>
      <c r="D14" s="26"/>
      <c r="E14" s="26"/>
      <c r="F14" s="26"/>
      <c r="G14" s="26"/>
      <c r="H14" s="26"/>
      <c r="I14" s="26"/>
      <c r="J14" s="26"/>
      <c r="K14" s="26"/>
      <c r="L14" s="26"/>
    </row>
    <row r="15" spans="1:12" s="3" customFormat="1" ht="44.1" customHeight="1" x14ac:dyDescent="0.25">
      <c r="A15" s="2" t="s">
        <v>1</v>
      </c>
      <c r="B15" s="25" t="s">
        <v>9</v>
      </c>
      <c r="C15" s="25"/>
      <c r="D15" s="25"/>
      <c r="E15" s="25"/>
      <c r="F15" s="25"/>
      <c r="G15" s="4" t="s">
        <v>3</v>
      </c>
      <c r="H15" s="36" t="s">
        <v>25</v>
      </c>
      <c r="I15" s="36"/>
      <c r="J15" s="36"/>
      <c r="K15" s="36"/>
      <c r="L15" s="36"/>
    </row>
    <row r="16" spans="1:12" s="3" customFormat="1" ht="44.1" customHeight="1" x14ac:dyDescent="0.25">
      <c r="A16" s="2" t="s">
        <v>5</v>
      </c>
      <c r="B16" s="25" t="s">
        <v>31</v>
      </c>
      <c r="C16" s="25"/>
      <c r="D16" s="25"/>
      <c r="E16" s="25"/>
      <c r="F16" s="25"/>
      <c r="G16" s="25"/>
      <c r="H16" s="25"/>
      <c r="I16" s="25"/>
      <c r="J16" s="25"/>
      <c r="K16" s="25"/>
      <c r="L16" s="25"/>
    </row>
    <row r="17" spans="1:14" s="3" customFormat="1" ht="44.1" customHeight="1" x14ac:dyDescent="0.25">
      <c r="A17" s="2" t="s">
        <v>37</v>
      </c>
      <c r="B17" s="25" t="s">
        <v>135</v>
      </c>
      <c r="C17" s="25"/>
      <c r="D17" s="25"/>
      <c r="E17" s="25"/>
      <c r="F17" s="25"/>
      <c r="G17" s="25"/>
      <c r="H17" s="25"/>
      <c r="I17" s="25"/>
      <c r="J17" s="25"/>
      <c r="K17" s="25"/>
      <c r="L17" s="25"/>
    </row>
    <row r="18" spans="1:14" s="3" customFormat="1" ht="44.1" customHeight="1" x14ac:dyDescent="0.25">
      <c r="A18" s="2" t="s">
        <v>39</v>
      </c>
      <c r="B18" s="25" t="s">
        <v>136</v>
      </c>
      <c r="C18" s="25"/>
      <c r="D18" s="25"/>
      <c r="E18" s="25"/>
      <c r="F18" s="25"/>
      <c r="G18" s="25"/>
      <c r="H18" s="25"/>
      <c r="I18" s="25"/>
      <c r="J18" s="25"/>
      <c r="K18" s="25"/>
      <c r="L18" s="25"/>
    </row>
    <row r="19" spans="1:14" s="3" customFormat="1" ht="50.25" customHeight="1" x14ac:dyDescent="0.25">
      <c r="A19" s="2" t="s">
        <v>41</v>
      </c>
      <c r="B19" s="25"/>
      <c r="C19" s="25"/>
      <c r="D19" s="25"/>
      <c r="E19" s="25"/>
      <c r="F19" s="25"/>
      <c r="G19" s="25"/>
      <c r="H19" s="25"/>
      <c r="I19" s="25"/>
      <c r="J19" s="25"/>
      <c r="K19" s="25"/>
      <c r="L19" s="25"/>
    </row>
    <row r="20" spans="1:14" s="3" customFormat="1" ht="44.1" customHeight="1" x14ac:dyDescent="0.25">
      <c r="A20" s="2" t="s">
        <v>42</v>
      </c>
      <c r="B20" s="25" t="s">
        <v>131</v>
      </c>
      <c r="C20" s="25"/>
      <c r="D20" s="25"/>
      <c r="E20" s="25"/>
      <c r="F20" s="25"/>
      <c r="G20" s="25"/>
      <c r="H20" s="25"/>
      <c r="I20" s="25"/>
      <c r="J20" s="25"/>
      <c r="K20" s="25"/>
      <c r="L20" s="25"/>
    </row>
    <row r="21" spans="1:14" s="3" customFormat="1" ht="43.7" customHeight="1" x14ac:dyDescent="0.25">
      <c r="A21" s="18" t="s">
        <v>43</v>
      </c>
      <c r="B21" s="37" t="s">
        <v>44</v>
      </c>
      <c r="C21" s="37"/>
      <c r="D21" s="37"/>
      <c r="E21" s="19" t="s">
        <v>45</v>
      </c>
      <c r="F21" s="28" t="s">
        <v>120</v>
      </c>
      <c r="G21" s="29"/>
      <c r="H21" s="29"/>
      <c r="I21" s="30"/>
      <c r="J21" s="2" t="s">
        <v>47</v>
      </c>
      <c r="K21" s="25" t="s">
        <v>32</v>
      </c>
      <c r="L21" s="25"/>
    </row>
    <row r="22" spans="1:14" ht="18.75" x14ac:dyDescent="0.25">
      <c r="A22" s="26" t="s">
        <v>48</v>
      </c>
      <c r="B22" s="26"/>
      <c r="C22" s="26"/>
      <c r="D22" s="26"/>
      <c r="E22" s="26"/>
      <c r="F22" s="26"/>
      <c r="G22" s="26"/>
      <c r="H22" s="26"/>
      <c r="I22" s="26"/>
      <c r="J22" s="26"/>
      <c r="K22" s="26"/>
      <c r="L22" s="26"/>
    </row>
    <row r="23" spans="1:14" s="6" customFormat="1" ht="32.25" customHeight="1" x14ac:dyDescent="0.25">
      <c r="A23" s="4" t="s">
        <v>49</v>
      </c>
      <c r="B23" s="5" t="s">
        <v>50</v>
      </c>
      <c r="C23" s="2" t="s">
        <v>51</v>
      </c>
      <c r="D23" s="2" t="s">
        <v>52</v>
      </c>
      <c r="E23" s="2" t="s">
        <v>53</v>
      </c>
      <c r="F23" s="2" t="s">
        <v>54</v>
      </c>
      <c r="G23" s="2" t="s">
        <v>55</v>
      </c>
      <c r="H23" s="2" t="s">
        <v>56</v>
      </c>
      <c r="I23" s="2" t="s">
        <v>57</v>
      </c>
      <c r="J23" s="2" t="s">
        <v>58</v>
      </c>
      <c r="K23" s="2" t="s">
        <v>59</v>
      </c>
      <c r="L23" s="2" t="s">
        <v>60</v>
      </c>
    </row>
    <row r="24" spans="1:14" x14ac:dyDescent="0.25">
      <c r="A24" s="7">
        <v>5</v>
      </c>
      <c r="B24" s="7" t="s">
        <v>62</v>
      </c>
      <c r="C24" s="8">
        <v>4.6511627906976702E-2</v>
      </c>
      <c r="D24" s="8">
        <v>4.97991967871486E-2</v>
      </c>
      <c r="E24" s="8">
        <f>(C24-D24)/D24</f>
        <v>-6.6016504126032466E-2</v>
      </c>
      <c r="F24" s="8">
        <f>ABS(E24)</f>
        <v>6.6016504126032466E-2</v>
      </c>
      <c r="G24" s="7">
        <f>RANK(F24,$F$24:$F$56,1)</f>
        <v>5</v>
      </c>
      <c r="H24" s="8">
        <v>4.8212801330008298E-2</v>
      </c>
      <c r="I24" s="8">
        <f>H24/MAX($H$24:$H$56)</f>
        <v>5.6978765208191631E-2</v>
      </c>
      <c r="J24" s="7">
        <f>RANK(I24,$I$24:$I$56,1)</f>
        <v>11</v>
      </c>
      <c r="K24" s="22">
        <f>I24*F24</f>
        <v>3.7615388884628181E-3</v>
      </c>
      <c r="L24" s="7">
        <f>RANK(K24,$K$24:$K$56,1)</f>
        <v>6</v>
      </c>
      <c r="M24" s="6">
        <f>IF(E24&gt;0,1,-1)</f>
        <v>-1</v>
      </c>
      <c r="N24" s="6">
        <f>K24*M24</f>
        <v>-3.7615388884628181E-3</v>
      </c>
    </row>
    <row r="25" spans="1:14" x14ac:dyDescent="0.25">
      <c r="A25" s="7">
        <v>8</v>
      </c>
      <c r="B25" s="7" t="s">
        <v>63</v>
      </c>
      <c r="C25" s="8">
        <v>3.7433155080213901E-2</v>
      </c>
      <c r="D25" s="8">
        <v>3.5000000000000003E-2</v>
      </c>
      <c r="E25" s="8">
        <f t="shared" ref="E25:E56" si="0">(C25-D25)/D25</f>
        <v>6.9518716577539913E-2</v>
      </c>
      <c r="F25" s="8">
        <f t="shared" ref="F25:F56" si="1">ABS(E25)</f>
        <v>6.9518716577539913E-2</v>
      </c>
      <c r="G25" s="7">
        <f t="shared" ref="G25:G56" si="2">RANK(F25,$F$24:$F$56,1)</f>
        <v>6</v>
      </c>
      <c r="H25" s="8">
        <v>3.6175710594315201E-2</v>
      </c>
      <c r="I25" s="8">
        <f t="shared" ref="I25:I56" si="3">H25/MAX($H$24:$H$56)</f>
        <v>4.2753112520554332E-2</v>
      </c>
      <c r="J25" s="7">
        <f t="shared" ref="J25:J56" si="4">RANK(I25,$I$24:$I$56,1)</f>
        <v>7</v>
      </c>
      <c r="K25" s="22">
        <f t="shared" ref="K25:K56" si="5">I25*F25</f>
        <v>2.9721415121240894E-3</v>
      </c>
      <c r="L25" s="7">
        <f t="shared" ref="L25:L56" si="6">RANK(K25,$K$24:$K$56,1)</f>
        <v>4</v>
      </c>
      <c r="M25" s="6">
        <f t="shared" ref="M25:M56" si="7">IF(E25&gt;0,1,-1)</f>
        <v>1</v>
      </c>
      <c r="N25" s="6">
        <f t="shared" ref="N25:N56" si="8">K25*M25</f>
        <v>2.9721415121240894E-3</v>
      </c>
    </row>
    <row r="26" spans="1:14" x14ac:dyDescent="0.25">
      <c r="A26" s="7">
        <v>11</v>
      </c>
      <c r="B26" s="7" t="s">
        <v>64</v>
      </c>
      <c r="C26" s="8">
        <v>9.6082779009608304E-3</v>
      </c>
      <c r="D26" s="8">
        <v>1.70132325141777E-2</v>
      </c>
      <c r="E26" s="8">
        <f t="shared" si="0"/>
        <v>-0.43524677671019141</v>
      </c>
      <c r="F26" s="8">
        <f t="shared" si="1"/>
        <v>0.43524677671019141</v>
      </c>
      <c r="G26" s="7">
        <f t="shared" si="2"/>
        <v>31</v>
      </c>
      <c r="H26" s="8">
        <v>1.3605442176870699E-2</v>
      </c>
      <c r="I26" s="8">
        <f t="shared" si="3"/>
        <v>1.6079158936301737E-2</v>
      </c>
      <c r="J26" s="7">
        <f t="shared" si="4"/>
        <v>1</v>
      </c>
      <c r="K26" s="22">
        <f t="shared" si="5"/>
        <v>6.9984020992362008E-3</v>
      </c>
      <c r="L26" s="7">
        <f t="shared" si="6"/>
        <v>10</v>
      </c>
      <c r="M26" s="6">
        <f t="shared" si="7"/>
        <v>-1</v>
      </c>
      <c r="N26" s="6">
        <f t="shared" si="8"/>
        <v>-6.9984020992362008E-3</v>
      </c>
    </row>
    <row r="27" spans="1:14" x14ac:dyDescent="0.25">
      <c r="A27" s="7">
        <v>13</v>
      </c>
      <c r="B27" s="7" t="s">
        <v>65</v>
      </c>
      <c r="C27" s="8">
        <v>0.13125000000000001</v>
      </c>
      <c r="D27" s="8">
        <v>0.152542372881356</v>
      </c>
      <c r="E27" s="8">
        <f t="shared" si="0"/>
        <v>-0.13958333333333367</v>
      </c>
      <c r="F27" s="8">
        <f t="shared" si="1"/>
        <v>0.13958333333333367</v>
      </c>
      <c r="G27" s="7">
        <f t="shared" si="2"/>
        <v>13</v>
      </c>
      <c r="H27" s="8">
        <v>0.14243323442136499</v>
      </c>
      <c r="I27" s="8">
        <f t="shared" si="3"/>
        <v>0.16833018613434048</v>
      </c>
      <c r="J27" s="7">
        <f t="shared" si="4"/>
        <v>22</v>
      </c>
      <c r="K27" s="22">
        <f t="shared" si="5"/>
        <v>2.3496088481251749E-2</v>
      </c>
      <c r="L27" s="7">
        <f t="shared" si="6"/>
        <v>19</v>
      </c>
      <c r="M27" s="6">
        <f t="shared" si="7"/>
        <v>-1</v>
      </c>
      <c r="N27" s="6">
        <f t="shared" si="8"/>
        <v>-2.3496088481251749E-2</v>
      </c>
    </row>
    <row r="28" spans="1:14" x14ac:dyDescent="0.25">
      <c r="A28" s="7">
        <v>15</v>
      </c>
      <c r="B28" s="7" t="s">
        <v>66</v>
      </c>
      <c r="C28" s="8">
        <v>3.4090909090909102E-2</v>
      </c>
      <c r="D28" s="8">
        <v>2.2641509433962301E-2</v>
      </c>
      <c r="E28" s="8">
        <f t="shared" si="0"/>
        <v>0.50568181818181623</v>
      </c>
      <c r="F28" s="8">
        <f t="shared" si="1"/>
        <v>0.50568181818181623</v>
      </c>
      <c r="G28" s="7">
        <f t="shared" si="2"/>
        <v>32</v>
      </c>
      <c r="H28" s="8">
        <v>2.7210884353741499E-2</v>
      </c>
      <c r="I28" s="8">
        <f t="shared" si="3"/>
        <v>3.2158317872603592E-2</v>
      </c>
      <c r="J28" s="7">
        <f t="shared" si="4"/>
        <v>4</v>
      </c>
      <c r="K28" s="22">
        <f t="shared" si="5"/>
        <v>1.626187665148698E-2</v>
      </c>
      <c r="L28" s="7">
        <f t="shared" si="6"/>
        <v>15</v>
      </c>
      <c r="M28" s="6">
        <f t="shared" si="7"/>
        <v>1</v>
      </c>
      <c r="N28" s="6">
        <f t="shared" si="8"/>
        <v>1.626187665148698E-2</v>
      </c>
    </row>
    <row r="29" spans="1:14" x14ac:dyDescent="0.25">
      <c r="A29" s="7">
        <v>17</v>
      </c>
      <c r="B29" s="7" t="s">
        <v>67</v>
      </c>
      <c r="C29" s="8">
        <v>2.4539877300613501E-2</v>
      </c>
      <c r="D29" s="8">
        <v>0.03</v>
      </c>
      <c r="E29" s="8">
        <f t="shared" si="0"/>
        <v>-0.18200408997954995</v>
      </c>
      <c r="F29" s="8">
        <f t="shared" si="1"/>
        <v>0.18200408997954995</v>
      </c>
      <c r="G29" s="7">
        <f t="shared" si="2"/>
        <v>17</v>
      </c>
      <c r="H29" s="8">
        <v>2.7548209366391199E-2</v>
      </c>
      <c r="I29" s="8">
        <f t="shared" si="3"/>
        <v>3.2556974705735056E-2</v>
      </c>
      <c r="J29" s="7">
        <f t="shared" si="4"/>
        <v>5</v>
      </c>
      <c r="K29" s="22">
        <f t="shared" si="5"/>
        <v>5.9255025538045352E-3</v>
      </c>
      <c r="L29" s="7">
        <f t="shared" si="6"/>
        <v>8</v>
      </c>
      <c r="M29" s="6">
        <f t="shared" si="7"/>
        <v>-1</v>
      </c>
      <c r="N29" s="6">
        <f t="shared" si="8"/>
        <v>-5.9255025538045352E-3</v>
      </c>
    </row>
    <row r="30" spans="1:14" x14ac:dyDescent="0.25">
      <c r="A30" s="7">
        <v>18</v>
      </c>
      <c r="B30" s="7" t="s">
        <v>68</v>
      </c>
      <c r="C30" s="8">
        <v>0.19642857142857101</v>
      </c>
      <c r="D30" s="8">
        <v>0.27586206896551702</v>
      </c>
      <c r="E30" s="8">
        <f t="shared" si="0"/>
        <v>-0.28794642857142949</v>
      </c>
      <c r="F30" s="8">
        <f t="shared" si="1"/>
        <v>0.28794642857142949</v>
      </c>
      <c r="G30" s="7">
        <f t="shared" si="2"/>
        <v>24</v>
      </c>
      <c r="H30" s="8">
        <v>0.24475524475524499</v>
      </c>
      <c r="I30" s="8">
        <f t="shared" si="3"/>
        <v>0.28925619834710775</v>
      </c>
      <c r="J30" s="7">
        <f t="shared" si="4"/>
        <v>25</v>
      </c>
      <c r="K30" s="22">
        <f t="shared" si="5"/>
        <v>8.3290289256198705E-2</v>
      </c>
      <c r="L30" s="7">
        <f t="shared" si="6"/>
        <v>27</v>
      </c>
      <c r="M30" s="6">
        <f t="shared" si="7"/>
        <v>-1</v>
      </c>
      <c r="N30" s="6">
        <f t="shared" si="8"/>
        <v>-8.3290289256198705E-2</v>
      </c>
    </row>
    <row r="31" spans="1:14" x14ac:dyDescent="0.25">
      <c r="A31" s="7">
        <v>19</v>
      </c>
      <c r="B31" s="7" t="s">
        <v>69</v>
      </c>
      <c r="C31" s="8">
        <v>0.114537444933921</v>
      </c>
      <c r="D31" s="8">
        <v>0.130057803468208</v>
      </c>
      <c r="E31" s="8">
        <f t="shared" si="0"/>
        <v>-0.11933431228585126</v>
      </c>
      <c r="F31" s="8">
        <f t="shared" si="1"/>
        <v>0.11933431228585126</v>
      </c>
      <c r="G31" s="7">
        <f t="shared" si="2"/>
        <v>11</v>
      </c>
      <c r="H31" s="8">
        <v>0.1239092495637</v>
      </c>
      <c r="I31" s="8">
        <f t="shared" si="3"/>
        <v>0.1464382040298273</v>
      </c>
      <c r="J31" s="7">
        <f t="shared" si="4"/>
        <v>20</v>
      </c>
      <c r="K31" s="22">
        <f t="shared" si="5"/>
        <v>1.7475102370274612E-2</v>
      </c>
      <c r="L31" s="7">
        <f t="shared" si="6"/>
        <v>17</v>
      </c>
      <c r="M31" s="6">
        <f t="shared" si="7"/>
        <v>-1</v>
      </c>
      <c r="N31" s="6">
        <f t="shared" si="8"/>
        <v>-1.7475102370274612E-2</v>
      </c>
    </row>
    <row r="32" spans="1:14" x14ac:dyDescent="0.25">
      <c r="A32" s="7">
        <v>20</v>
      </c>
      <c r="B32" s="7" t="s">
        <v>70</v>
      </c>
      <c r="C32" s="8">
        <v>5.6818181818181802E-2</v>
      </c>
      <c r="D32" s="8">
        <v>9.3220338983050793E-2</v>
      </c>
      <c r="E32" s="8">
        <f t="shared" si="0"/>
        <v>-0.39049586776859485</v>
      </c>
      <c r="F32" s="8">
        <f t="shared" si="1"/>
        <v>0.39049586776859485</v>
      </c>
      <c r="G32" s="7">
        <f t="shared" si="2"/>
        <v>30</v>
      </c>
      <c r="H32" s="8">
        <v>7.7669902912621394E-2</v>
      </c>
      <c r="I32" s="8">
        <f t="shared" si="3"/>
        <v>9.1791703442188927E-2</v>
      </c>
      <c r="J32" s="7">
        <f t="shared" si="4"/>
        <v>15</v>
      </c>
      <c r="K32" s="22">
        <f t="shared" si="5"/>
        <v>3.5844280889615082E-2</v>
      </c>
      <c r="L32" s="7">
        <f t="shared" si="6"/>
        <v>22</v>
      </c>
      <c r="M32" s="6">
        <f t="shared" si="7"/>
        <v>-1</v>
      </c>
      <c r="N32" s="6">
        <f t="shared" si="8"/>
        <v>-3.5844280889615082E-2</v>
      </c>
    </row>
    <row r="33" spans="1:14" x14ac:dyDescent="0.25">
      <c r="A33" s="7">
        <v>23</v>
      </c>
      <c r="B33" s="7" t="s">
        <v>71</v>
      </c>
      <c r="C33" s="8">
        <v>0.157894736842105</v>
      </c>
      <c r="D33" s="8">
        <v>0.25368731563421798</v>
      </c>
      <c r="E33" s="8">
        <f t="shared" si="0"/>
        <v>-0.37760097919216673</v>
      </c>
      <c r="F33" s="8">
        <f t="shared" si="1"/>
        <v>0.37760097919216673</v>
      </c>
      <c r="G33" s="7">
        <f t="shared" si="2"/>
        <v>28</v>
      </c>
      <c r="H33" s="8">
        <v>0.213310580204778</v>
      </c>
      <c r="I33" s="8">
        <f t="shared" si="3"/>
        <v>0.25209432206019222</v>
      </c>
      <c r="J33" s="7">
        <f t="shared" si="4"/>
        <v>24</v>
      </c>
      <c r="K33" s="22">
        <f t="shared" si="5"/>
        <v>9.5191062858714023E-2</v>
      </c>
      <c r="L33" s="7">
        <f t="shared" si="6"/>
        <v>30</v>
      </c>
      <c r="M33" s="6">
        <f t="shared" si="7"/>
        <v>-1</v>
      </c>
      <c r="N33" s="6">
        <f t="shared" si="8"/>
        <v>-9.5191062858714023E-2</v>
      </c>
    </row>
    <row r="34" spans="1:14" x14ac:dyDescent="0.25">
      <c r="A34" s="7">
        <v>25</v>
      </c>
      <c r="B34" s="7" t="s">
        <v>72</v>
      </c>
      <c r="C34" s="8">
        <v>2.4856596558317401E-2</v>
      </c>
      <c r="D34" s="8">
        <v>2.2191400832177501E-2</v>
      </c>
      <c r="E34" s="8">
        <f t="shared" si="0"/>
        <v>0.12010038240917943</v>
      </c>
      <c r="F34" s="8">
        <f t="shared" si="1"/>
        <v>0.12010038240917943</v>
      </c>
      <c r="G34" s="7">
        <f t="shared" si="2"/>
        <v>12</v>
      </c>
      <c r="H34" s="8">
        <v>2.33118971061093E-2</v>
      </c>
      <c r="I34" s="8">
        <f t="shared" si="3"/>
        <v>2.755042385267463E-2</v>
      </c>
      <c r="J34" s="7">
        <f t="shared" si="4"/>
        <v>2</v>
      </c>
      <c r="K34" s="22">
        <f t="shared" si="5"/>
        <v>3.3088164402412016E-3</v>
      </c>
      <c r="L34" s="7">
        <f t="shared" si="6"/>
        <v>5</v>
      </c>
      <c r="M34" s="6">
        <f t="shared" si="7"/>
        <v>1</v>
      </c>
      <c r="N34" s="6">
        <f t="shared" si="8"/>
        <v>3.3088164402412016E-3</v>
      </c>
    </row>
    <row r="35" spans="1:14" x14ac:dyDescent="0.25">
      <c r="A35" s="7">
        <v>27</v>
      </c>
      <c r="B35" s="7" t="s">
        <v>73</v>
      </c>
      <c r="C35" s="8">
        <v>0.39759036144578302</v>
      </c>
      <c r="D35" s="8">
        <v>0.47499999999999998</v>
      </c>
      <c r="E35" s="8">
        <f t="shared" si="0"/>
        <v>-0.16296766011414096</v>
      </c>
      <c r="F35" s="8">
        <f t="shared" si="1"/>
        <v>0.16296766011414096</v>
      </c>
      <c r="G35" s="7">
        <f t="shared" si="2"/>
        <v>14</v>
      </c>
      <c r="H35" s="8">
        <v>0.43558282208589</v>
      </c>
      <c r="I35" s="8">
        <f t="shared" si="3"/>
        <v>0.51477969882877916</v>
      </c>
      <c r="J35" s="7">
        <f t="shared" si="4"/>
        <v>29</v>
      </c>
      <c r="K35" s="22">
        <f t="shared" si="5"/>
        <v>8.3892442992388336E-2</v>
      </c>
      <c r="L35" s="7">
        <f t="shared" si="6"/>
        <v>28</v>
      </c>
      <c r="M35" s="6">
        <f t="shared" si="7"/>
        <v>-1</v>
      </c>
      <c r="N35" s="6">
        <f t="shared" si="8"/>
        <v>-8.3892442992388336E-2</v>
      </c>
    </row>
    <row r="36" spans="1:14" x14ac:dyDescent="0.25">
      <c r="A36" s="7">
        <v>41</v>
      </c>
      <c r="B36" s="7" t="s">
        <v>74</v>
      </c>
      <c r="C36" s="8">
        <v>4.9645390070922002E-2</v>
      </c>
      <c r="D36" s="8">
        <v>3.8461538461538498E-2</v>
      </c>
      <c r="E36" s="8">
        <f t="shared" si="0"/>
        <v>0.29078014184397083</v>
      </c>
      <c r="F36" s="8">
        <f t="shared" si="1"/>
        <v>0.29078014184397083</v>
      </c>
      <c r="G36" s="7">
        <f t="shared" si="2"/>
        <v>25</v>
      </c>
      <c r="H36" s="8">
        <v>4.26666666666667E-2</v>
      </c>
      <c r="I36" s="8">
        <f t="shared" si="3"/>
        <v>5.0424242424242469E-2</v>
      </c>
      <c r="J36" s="7">
        <f t="shared" si="4"/>
        <v>9</v>
      </c>
      <c r="K36" s="22">
        <f t="shared" si="5"/>
        <v>1.4662368364495996E-2</v>
      </c>
      <c r="L36" s="7">
        <f t="shared" si="6"/>
        <v>13</v>
      </c>
      <c r="M36" s="6">
        <f t="shared" si="7"/>
        <v>1</v>
      </c>
      <c r="N36" s="6">
        <f t="shared" si="8"/>
        <v>1.4662368364495996E-2</v>
      </c>
    </row>
    <row r="37" spans="1:14" x14ac:dyDescent="0.25">
      <c r="A37" s="7">
        <v>44</v>
      </c>
      <c r="B37" s="7" t="s">
        <v>75</v>
      </c>
      <c r="C37" s="8">
        <v>9.5238095238095205E-2</v>
      </c>
      <c r="D37" s="8">
        <v>7.69230769230769E-2</v>
      </c>
      <c r="E37" s="8">
        <f t="shared" si="0"/>
        <v>0.23809523809523805</v>
      </c>
      <c r="F37" s="8">
        <f t="shared" si="1"/>
        <v>0.23809523809523805</v>
      </c>
      <c r="G37" s="7">
        <f t="shared" si="2"/>
        <v>19</v>
      </c>
      <c r="H37" s="8">
        <v>8.6124401913875603E-2</v>
      </c>
      <c r="I37" s="8">
        <f t="shared" si="3"/>
        <v>0.10178338408003482</v>
      </c>
      <c r="J37" s="7">
        <f t="shared" si="4"/>
        <v>17</v>
      </c>
      <c r="K37" s="22">
        <f t="shared" si="5"/>
        <v>2.4234139066674952E-2</v>
      </c>
      <c r="L37" s="7">
        <f t="shared" si="6"/>
        <v>20</v>
      </c>
      <c r="M37" s="6">
        <f t="shared" si="7"/>
        <v>1</v>
      </c>
      <c r="N37" s="6">
        <f t="shared" si="8"/>
        <v>2.4234139066674952E-2</v>
      </c>
    </row>
    <row r="38" spans="1:14" x14ac:dyDescent="0.25">
      <c r="A38" s="7">
        <v>47</v>
      </c>
      <c r="B38" s="7" t="s">
        <v>76</v>
      </c>
      <c r="C38" s="8">
        <v>0.101694915254237</v>
      </c>
      <c r="D38" s="8">
        <v>0.102459016393443</v>
      </c>
      <c r="E38" s="8">
        <f t="shared" si="0"/>
        <v>-7.457627118650504E-3</v>
      </c>
      <c r="F38" s="8">
        <f t="shared" si="1"/>
        <v>7.457627118650504E-3</v>
      </c>
      <c r="G38" s="7">
        <f t="shared" si="2"/>
        <v>1</v>
      </c>
      <c r="H38" s="8">
        <v>0.10213776722090299</v>
      </c>
      <c r="I38" s="8">
        <f t="shared" si="3"/>
        <v>0.12070827035197629</v>
      </c>
      <c r="J38" s="7">
        <f t="shared" si="4"/>
        <v>19</v>
      </c>
      <c r="K38" s="22">
        <f t="shared" si="5"/>
        <v>9.0019727042229495E-4</v>
      </c>
      <c r="L38" s="7">
        <f t="shared" si="6"/>
        <v>1</v>
      </c>
      <c r="M38" s="6">
        <f t="shared" si="7"/>
        <v>-1</v>
      </c>
      <c r="N38" s="6">
        <f t="shared" si="8"/>
        <v>-9.0019727042229495E-4</v>
      </c>
    </row>
    <row r="39" spans="1:14" x14ac:dyDescent="0.25">
      <c r="A39" s="7">
        <v>50</v>
      </c>
      <c r="B39" s="7" t="s">
        <v>77</v>
      </c>
      <c r="C39" s="8">
        <v>6.8750000000000006E-2</v>
      </c>
      <c r="D39" s="8">
        <v>0.110599078341014</v>
      </c>
      <c r="E39" s="8">
        <f t="shared" si="0"/>
        <v>-0.37838541666666758</v>
      </c>
      <c r="F39" s="8">
        <f t="shared" si="1"/>
        <v>0.37838541666666758</v>
      </c>
      <c r="G39" s="7">
        <f t="shared" si="2"/>
        <v>29</v>
      </c>
      <c r="H39" s="8">
        <v>9.2838196286472094E-2</v>
      </c>
      <c r="I39" s="8">
        <f t="shared" si="3"/>
        <v>0.10971786833855794</v>
      </c>
      <c r="J39" s="7">
        <f t="shared" si="4"/>
        <v>18</v>
      </c>
      <c r="K39" s="22">
        <f t="shared" si="5"/>
        <v>4.1515641327063819E-2</v>
      </c>
      <c r="L39" s="7">
        <f t="shared" si="6"/>
        <v>24</v>
      </c>
      <c r="M39" s="6">
        <f t="shared" si="7"/>
        <v>-1</v>
      </c>
      <c r="N39" s="6">
        <f t="shared" si="8"/>
        <v>-4.1515641327063819E-2</v>
      </c>
    </row>
    <row r="40" spans="1:14" x14ac:dyDescent="0.25">
      <c r="A40" s="7">
        <v>52</v>
      </c>
      <c r="B40" s="7" t="s">
        <v>78</v>
      </c>
      <c r="C40" s="8">
        <v>0.205020920502092</v>
      </c>
      <c r="D40" s="8">
        <v>0.20285714285714301</v>
      </c>
      <c r="E40" s="8">
        <f t="shared" si="0"/>
        <v>1.0666509517354162E-2</v>
      </c>
      <c r="F40" s="8">
        <f t="shared" si="1"/>
        <v>1.0666509517354162E-2</v>
      </c>
      <c r="G40" s="7">
        <f t="shared" si="2"/>
        <v>2</v>
      </c>
      <c r="H40" s="8">
        <v>0.20373514431239401</v>
      </c>
      <c r="I40" s="8">
        <f t="shared" si="3"/>
        <v>0.2407778978237384</v>
      </c>
      <c r="J40" s="7">
        <f t="shared" si="4"/>
        <v>23</v>
      </c>
      <c r="K40" s="22">
        <f t="shared" si="5"/>
        <v>2.5682597387054339E-3</v>
      </c>
      <c r="L40" s="7">
        <f t="shared" si="6"/>
        <v>2</v>
      </c>
      <c r="M40" s="6">
        <f t="shared" si="7"/>
        <v>1</v>
      </c>
      <c r="N40" s="6">
        <f t="shared" si="8"/>
        <v>2.5682597387054339E-3</v>
      </c>
    </row>
    <row r="41" spans="1:14" x14ac:dyDescent="0.25">
      <c r="A41" s="7">
        <v>54</v>
      </c>
      <c r="B41" s="7" t="s">
        <v>79</v>
      </c>
      <c r="C41" s="8">
        <v>7.0754716981132101E-2</v>
      </c>
      <c r="D41" s="8">
        <v>6.5292096219931303E-2</v>
      </c>
      <c r="E41" s="8">
        <f t="shared" si="0"/>
        <v>8.3664349553127973E-2</v>
      </c>
      <c r="F41" s="8">
        <f t="shared" si="1"/>
        <v>8.3664349553127973E-2</v>
      </c>
      <c r="G41" s="7">
        <f t="shared" si="2"/>
        <v>8</v>
      </c>
      <c r="H41" s="8">
        <v>6.7594433399602402E-2</v>
      </c>
      <c r="I41" s="8">
        <f t="shared" si="3"/>
        <v>7.9884330381348304E-2</v>
      </c>
      <c r="J41" s="7">
        <f t="shared" si="4"/>
        <v>13</v>
      </c>
      <c r="K41" s="22">
        <f t="shared" si="5"/>
        <v>6.6834705408426853E-3</v>
      </c>
      <c r="L41" s="7">
        <f t="shared" si="6"/>
        <v>9</v>
      </c>
      <c r="M41" s="6">
        <f t="shared" si="7"/>
        <v>1</v>
      </c>
      <c r="N41" s="6">
        <f t="shared" si="8"/>
        <v>6.6834705408426853E-3</v>
      </c>
    </row>
    <row r="42" spans="1:14" x14ac:dyDescent="0.25">
      <c r="A42" s="7">
        <v>63</v>
      </c>
      <c r="B42" s="7" t="s">
        <v>80</v>
      </c>
      <c r="C42" s="8">
        <v>3.06122448979592E-2</v>
      </c>
      <c r="D42" s="8">
        <v>2.83018867924528E-2</v>
      </c>
      <c r="E42" s="8">
        <f t="shared" si="0"/>
        <v>8.1632653061226246E-2</v>
      </c>
      <c r="F42" s="8">
        <f t="shared" si="1"/>
        <v>8.1632653061226246E-2</v>
      </c>
      <c r="G42" s="7">
        <f t="shared" si="2"/>
        <v>7</v>
      </c>
      <c r="H42" s="8">
        <v>2.9411764705882401E-2</v>
      </c>
      <c r="I42" s="8">
        <f t="shared" si="3"/>
        <v>3.4759358288770116E-2</v>
      </c>
      <c r="J42" s="7">
        <f t="shared" si="4"/>
        <v>6</v>
      </c>
      <c r="K42" s="22">
        <f t="shared" si="5"/>
        <v>2.8374986358180297E-3</v>
      </c>
      <c r="L42" s="7">
        <f t="shared" si="6"/>
        <v>3</v>
      </c>
      <c r="M42" s="6">
        <f t="shared" si="7"/>
        <v>1</v>
      </c>
      <c r="N42" s="6">
        <f t="shared" si="8"/>
        <v>2.8374986358180297E-3</v>
      </c>
    </row>
    <row r="43" spans="1:14" x14ac:dyDescent="0.25">
      <c r="A43" s="7">
        <v>66</v>
      </c>
      <c r="B43" s="7" t="s">
        <v>81</v>
      </c>
      <c r="C43" s="8">
        <v>2.15827338129496E-2</v>
      </c>
      <c r="D43" s="8">
        <v>2.9850746268656699E-2</v>
      </c>
      <c r="E43" s="8">
        <f t="shared" si="0"/>
        <v>-0.27697841726618799</v>
      </c>
      <c r="F43" s="8">
        <f t="shared" si="1"/>
        <v>0.27697841726618799</v>
      </c>
      <c r="G43" s="7">
        <f t="shared" si="2"/>
        <v>22</v>
      </c>
      <c r="H43" s="8">
        <v>2.64705882352941E-2</v>
      </c>
      <c r="I43" s="8">
        <f t="shared" si="3"/>
        <v>3.1283422459893032E-2</v>
      </c>
      <c r="J43" s="7">
        <f t="shared" si="4"/>
        <v>3</v>
      </c>
      <c r="K43" s="22">
        <f t="shared" si="5"/>
        <v>8.664832839610689E-3</v>
      </c>
      <c r="L43" s="7">
        <f t="shared" si="6"/>
        <v>11</v>
      </c>
      <c r="M43" s="6">
        <f t="shared" si="7"/>
        <v>-1</v>
      </c>
      <c r="N43" s="6">
        <f t="shared" si="8"/>
        <v>-8.664832839610689E-3</v>
      </c>
    </row>
    <row r="44" spans="1:14" x14ac:dyDescent="0.25">
      <c r="A44" s="7">
        <v>68</v>
      </c>
      <c r="B44" s="7" t="s">
        <v>82</v>
      </c>
      <c r="C44" s="8">
        <v>3.4582132564841501E-2</v>
      </c>
      <c r="D44" s="8">
        <v>7.7448747152619596E-2</v>
      </c>
      <c r="E44" s="8">
        <f t="shared" si="0"/>
        <v>-0.55348364129513472</v>
      </c>
      <c r="F44" s="8">
        <f t="shared" si="1"/>
        <v>0.55348364129513472</v>
      </c>
      <c r="G44" s="7">
        <f t="shared" si="2"/>
        <v>33</v>
      </c>
      <c r="H44" s="8">
        <v>5.8524173027989797E-2</v>
      </c>
      <c r="I44" s="8">
        <f t="shared" si="3"/>
        <v>6.9164931760351586E-2</v>
      </c>
      <c r="J44" s="7">
        <f t="shared" si="4"/>
        <v>12</v>
      </c>
      <c r="K44" s="22">
        <f t="shared" si="5"/>
        <v>3.828165828064891E-2</v>
      </c>
      <c r="L44" s="7">
        <f t="shared" si="6"/>
        <v>23</v>
      </c>
      <c r="M44" s="6">
        <f t="shared" si="7"/>
        <v>-1</v>
      </c>
      <c r="N44" s="6">
        <f t="shared" si="8"/>
        <v>-3.828165828064891E-2</v>
      </c>
    </row>
    <row r="45" spans="1:14" x14ac:dyDescent="0.25">
      <c r="A45" s="7">
        <v>70</v>
      </c>
      <c r="B45" s="7" t="s">
        <v>83</v>
      </c>
      <c r="C45" s="8">
        <v>7.3770491803278701E-2</v>
      </c>
      <c r="D45" s="8">
        <v>9.2024539877300596E-2</v>
      </c>
      <c r="E45" s="8">
        <f t="shared" si="0"/>
        <v>-0.19836065573770462</v>
      </c>
      <c r="F45" s="8">
        <f t="shared" si="1"/>
        <v>0.19836065573770462</v>
      </c>
      <c r="G45" s="7">
        <f t="shared" si="2"/>
        <v>18</v>
      </c>
      <c r="H45" s="8">
        <v>8.42105263157895E-2</v>
      </c>
      <c r="I45" s="8">
        <f t="shared" si="3"/>
        <v>9.9521531100478511E-2</v>
      </c>
      <c r="J45" s="7">
        <f t="shared" si="4"/>
        <v>16</v>
      </c>
      <c r="K45" s="22">
        <f t="shared" si="5"/>
        <v>1.974115616911128E-2</v>
      </c>
      <c r="L45" s="7">
        <f t="shared" si="6"/>
        <v>18</v>
      </c>
      <c r="M45" s="6">
        <f t="shared" si="7"/>
        <v>-1</v>
      </c>
      <c r="N45" s="6">
        <f t="shared" si="8"/>
        <v>-1.974115616911128E-2</v>
      </c>
    </row>
    <row r="46" spans="1:14" x14ac:dyDescent="0.25">
      <c r="A46" s="7">
        <v>73</v>
      </c>
      <c r="B46" s="7" t="s">
        <v>84</v>
      </c>
      <c r="C46" s="8">
        <v>0.03</v>
      </c>
      <c r="D46" s="8">
        <v>4.5138888888888902E-2</v>
      </c>
      <c r="E46" s="8">
        <f t="shared" si="0"/>
        <v>-0.33538461538461561</v>
      </c>
      <c r="F46" s="8">
        <f t="shared" si="1"/>
        <v>0.33538461538461561</v>
      </c>
      <c r="G46" s="7">
        <f t="shared" si="2"/>
        <v>26</v>
      </c>
      <c r="H46" s="8">
        <v>3.8934426229508198E-2</v>
      </c>
      <c r="I46" s="8">
        <f t="shared" si="3"/>
        <v>4.6013412816691517E-2</v>
      </c>
      <c r="J46" s="7">
        <f t="shared" si="4"/>
        <v>8</v>
      </c>
      <c r="K46" s="22">
        <f t="shared" si="5"/>
        <v>1.5432190760059626E-2</v>
      </c>
      <c r="L46" s="7">
        <f t="shared" si="6"/>
        <v>14</v>
      </c>
      <c r="M46" s="6">
        <f t="shared" si="7"/>
        <v>-1</v>
      </c>
      <c r="N46" s="6">
        <f t="shared" si="8"/>
        <v>-1.5432190760059626E-2</v>
      </c>
    </row>
    <row r="47" spans="1:14" x14ac:dyDescent="0.25">
      <c r="A47" s="7">
        <v>76</v>
      </c>
      <c r="B47" s="7" t="s">
        <v>85</v>
      </c>
      <c r="C47" s="8">
        <v>4.0662650602409603E-2</v>
      </c>
      <c r="D47" s="8">
        <v>4.88081725312145E-2</v>
      </c>
      <c r="E47" s="8">
        <f t="shared" si="0"/>
        <v>-0.16688848416923532</v>
      </c>
      <c r="F47" s="8">
        <f t="shared" si="1"/>
        <v>0.16688848416923532</v>
      </c>
      <c r="G47" s="7">
        <f t="shared" si="2"/>
        <v>16</v>
      </c>
      <c r="H47" s="8">
        <v>4.5307443365695803E-2</v>
      </c>
      <c r="I47" s="8">
        <f t="shared" si="3"/>
        <v>5.3545160341276862E-2</v>
      </c>
      <c r="J47" s="7">
        <f t="shared" si="4"/>
        <v>10</v>
      </c>
      <c r="K47" s="22">
        <f t="shared" si="5"/>
        <v>8.9360706439543507E-3</v>
      </c>
      <c r="L47" s="7">
        <f t="shared" si="6"/>
        <v>12</v>
      </c>
      <c r="M47" s="6">
        <f t="shared" si="7"/>
        <v>-1</v>
      </c>
      <c r="N47" s="6">
        <f t="shared" si="8"/>
        <v>-8.9360706439543507E-3</v>
      </c>
    </row>
    <row r="48" spans="1:14" x14ac:dyDescent="0.25">
      <c r="A48" s="7">
        <v>81</v>
      </c>
      <c r="B48" s="7" t="s">
        <v>86</v>
      </c>
      <c r="C48" s="8">
        <v>0.28571428571428598</v>
      </c>
      <c r="D48" s="8">
        <v>0.31578947368421101</v>
      </c>
      <c r="E48" s="8">
        <f t="shared" si="0"/>
        <v>-9.5238095238095788E-2</v>
      </c>
      <c r="F48" s="8">
        <f t="shared" si="1"/>
        <v>9.5238095238095788E-2</v>
      </c>
      <c r="G48" s="7">
        <f t="shared" si="2"/>
        <v>9</v>
      </c>
      <c r="H48" s="8">
        <v>0.30088495575221202</v>
      </c>
      <c r="I48" s="8">
        <f t="shared" si="3"/>
        <v>0.35559131134352334</v>
      </c>
      <c r="J48" s="7">
        <f t="shared" si="4"/>
        <v>27</v>
      </c>
      <c r="K48" s="22">
        <f t="shared" si="5"/>
        <v>3.3865839175573849E-2</v>
      </c>
      <c r="L48" s="7">
        <f t="shared" si="6"/>
        <v>21</v>
      </c>
      <c r="M48" s="6">
        <f t="shared" si="7"/>
        <v>-1</v>
      </c>
      <c r="N48" s="6">
        <f t="shared" si="8"/>
        <v>-3.3865839175573849E-2</v>
      </c>
    </row>
    <row r="49" spans="1:25" x14ac:dyDescent="0.25">
      <c r="A49" s="7">
        <v>85</v>
      </c>
      <c r="B49" s="7" t="s">
        <v>87</v>
      </c>
      <c r="C49" s="8">
        <v>7.2463768115942004E-2</v>
      </c>
      <c r="D49" s="8">
        <v>6.8181818181818205E-2</v>
      </c>
      <c r="E49" s="8">
        <f t="shared" si="0"/>
        <v>6.2801932367149038E-2</v>
      </c>
      <c r="F49" s="8">
        <f t="shared" si="1"/>
        <v>6.2801932367149038E-2</v>
      </c>
      <c r="G49" s="7">
        <f t="shared" si="2"/>
        <v>4</v>
      </c>
      <c r="H49" s="8">
        <v>7.0063694267515894E-2</v>
      </c>
      <c r="I49" s="8">
        <f t="shared" si="3"/>
        <v>8.2802547770700619E-2</v>
      </c>
      <c r="J49" s="7">
        <f t="shared" si="4"/>
        <v>14</v>
      </c>
      <c r="K49" s="22">
        <f t="shared" si="5"/>
        <v>5.2001600049231675E-3</v>
      </c>
      <c r="L49" s="7">
        <f t="shared" si="6"/>
        <v>7</v>
      </c>
      <c r="M49" s="6">
        <f t="shared" si="7"/>
        <v>1</v>
      </c>
      <c r="N49" s="6">
        <f t="shared" si="8"/>
        <v>5.2001600049231675E-3</v>
      </c>
    </row>
    <row r="50" spans="1:25" x14ac:dyDescent="0.25">
      <c r="A50" s="7">
        <v>86</v>
      </c>
      <c r="B50" s="7" t="s">
        <v>88</v>
      </c>
      <c r="C50" s="8">
        <v>0.34920634920634902</v>
      </c>
      <c r="D50" s="8">
        <v>0.45977011494252901</v>
      </c>
      <c r="E50" s="8">
        <f t="shared" si="0"/>
        <v>-0.24047619047619131</v>
      </c>
      <c r="F50" s="8">
        <f t="shared" si="1"/>
        <v>0.24047619047619131</v>
      </c>
      <c r="G50" s="7">
        <f t="shared" si="2"/>
        <v>20</v>
      </c>
      <c r="H50" s="8">
        <v>0.413333333333333</v>
      </c>
      <c r="I50" s="8">
        <f t="shared" si="3"/>
        <v>0.48848484848484813</v>
      </c>
      <c r="J50" s="7">
        <f t="shared" si="4"/>
        <v>28</v>
      </c>
      <c r="K50" s="22">
        <f t="shared" si="5"/>
        <v>0.11746897546897579</v>
      </c>
      <c r="L50" s="7">
        <f t="shared" si="6"/>
        <v>31</v>
      </c>
      <c r="M50" s="6">
        <f t="shared" si="7"/>
        <v>-1</v>
      </c>
      <c r="N50" s="6">
        <f t="shared" si="8"/>
        <v>-0.11746897546897579</v>
      </c>
    </row>
    <row r="51" spans="1:25" x14ac:dyDescent="0.25">
      <c r="A51" s="14">
        <v>88</v>
      </c>
      <c r="B51" s="15" t="s">
        <v>116</v>
      </c>
      <c r="C51" s="8">
        <v>0.14285714285714299</v>
      </c>
      <c r="D51" s="8">
        <v>0.11111111111111099</v>
      </c>
      <c r="E51" s="8">
        <f t="shared" si="0"/>
        <v>0.28571428571428825</v>
      </c>
      <c r="F51" s="8">
        <f t="shared" si="1"/>
        <v>0.28571428571428825</v>
      </c>
      <c r="G51" s="7">
        <f t="shared" si="2"/>
        <v>23</v>
      </c>
      <c r="H51" s="8">
        <v>0.125</v>
      </c>
      <c r="I51" s="8">
        <f t="shared" si="3"/>
        <v>0.14772727272727273</v>
      </c>
      <c r="J51" s="7">
        <f t="shared" si="4"/>
        <v>21</v>
      </c>
      <c r="K51" s="22">
        <f t="shared" si="5"/>
        <v>4.2207792207792583E-2</v>
      </c>
      <c r="L51" s="7">
        <f t="shared" si="6"/>
        <v>25</v>
      </c>
      <c r="M51" s="6">
        <f t="shared" si="7"/>
        <v>1</v>
      </c>
      <c r="N51" s="6">
        <f t="shared" si="8"/>
        <v>4.2207792207792583E-2</v>
      </c>
    </row>
    <row r="52" spans="1:25" x14ac:dyDescent="0.25">
      <c r="A52" s="7">
        <v>91</v>
      </c>
      <c r="B52" s="7" t="s">
        <v>90</v>
      </c>
      <c r="C52" s="8">
        <v>0.42857142857142899</v>
      </c>
      <c r="D52" s="8">
        <v>0.66666666666666696</v>
      </c>
      <c r="E52" s="8">
        <f t="shared" si="0"/>
        <v>-0.35714285714285682</v>
      </c>
      <c r="F52" s="8">
        <f t="shared" si="1"/>
        <v>0.35714285714285682</v>
      </c>
      <c r="G52" s="7">
        <f t="shared" si="2"/>
        <v>27</v>
      </c>
      <c r="H52" s="8">
        <v>0.59090909090909105</v>
      </c>
      <c r="I52" s="8">
        <f t="shared" si="3"/>
        <v>0.69834710743801676</v>
      </c>
      <c r="J52" s="7">
        <f t="shared" si="4"/>
        <v>31</v>
      </c>
      <c r="K52" s="22">
        <f t="shared" si="5"/>
        <v>0.24940968122786289</v>
      </c>
      <c r="L52" s="7">
        <f t="shared" si="6"/>
        <v>32</v>
      </c>
      <c r="M52" s="6">
        <f t="shared" si="7"/>
        <v>-1</v>
      </c>
      <c r="N52" s="6">
        <f t="shared" si="8"/>
        <v>-0.24940968122786289</v>
      </c>
    </row>
    <row r="53" spans="1:25" x14ac:dyDescent="0.25">
      <c r="A53" s="7">
        <v>94</v>
      </c>
      <c r="B53" s="7" t="s">
        <v>91</v>
      </c>
      <c r="C53" s="8">
        <v>0.66666666666666696</v>
      </c>
      <c r="D53" s="8">
        <v>0.6</v>
      </c>
      <c r="E53" s="8">
        <f t="shared" si="0"/>
        <v>0.11111111111111165</v>
      </c>
      <c r="F53" s="8">
        <f t="shared" si="1"/>
        <v>0.11111111111111165</v>
      </c>
      <c r="G53" s="7">
        <f t="shared" si="2"/>
        <v>10</v>
      </c>
      <c r="H53" s="8">
        <v>0.61538461538461497</v>
      </c>
      <c r="I53" s="8">
        <f t="shared" si="3"/>
        <v>0.72727272727272685</v>
      </c>
      <c r="J53" s="7">
        <f t="shared" si="4"/>
        <v>32</v>
      </c>
      <c r="K53" s="22">
        <f t="shared" si="5"/>
        <v>8.0808080808081148E-2</v>
      </c>
      <c r="L53" s="7">
        <f t="shared" si="6"/>
        <v>26</v>
      </c>
      <c r="M53" s="6">
        <f t="shared" si="7"/>
        <v>1</v>
      </c>
      <c r="N53" s="6">
        <f t="shared" si="8"/>
        <v>8.0808080808081148E-2</v>
      </c>
    </row>
    <row r="54" spans="1:25" x14ac:dyDescent="0.25">
      <c r="A54" s="7">
        <v>95</v>
      </c>
      <c r="B54" s="7" t="s">
        <v>92</v>
      </c>
      <c r="C54" s="8">
        <v>0.41666666666666702</v>
      </c>
      <c r="D54" s="8">
        <v>0.5</v>
      </c>
      <c r="E54" s="8">
        <f t="shared" si="0"/>
        <v>-0.16666666666666596</v>
      </c>
      <c r="F54" s="8">
        <f t="shared" si="1"/>
        <v>0.16666666666666596</v>
      </c>
      <c r="G54" s="7">
        <f t="shared" si="2"/>
        <v>15</v>
      </c>
      <c r="H54" s="8">
        <v>0.46875</v>
      </c>
      <c r="I54" s="8">
        <f t="shared" si="3"/>
        <v>0.55397727272727282</v>
      </c>
      <c r="J54" s="7">
        <f t="shared" si="4"/>
        <v>30</v>
      </c>
      <c r="K54" s="22">
        <f t="shared" si="5"/>
        <v>9.2329545454545081E-2</v>
      </c>
      <c r="L54" s="7">
        <f t="shared" si="6"/>
        <v>29</v>
      </c>
      <c r="M54" s="6">
        <f t="shared" si="7"/>
        <v>-1</v>
      </c>
      <c r="N54" s="6">
        <f t="shared" si="8"/>
        <v>-9.2329545454545081E-2</v>
      </c>
    </row>
    <row r="55" spans="1:25" x14ac:dyDescent="0.25">
      <c r="A55" s="7">
        <v>97</v>
      </c>
      <c r="B55" s="7" t="s">
        <v>93</v>
      </c>
      <c r="C55" s="8">
        <v>0.66666666666666696</v>
      </c>
      <c r="D55" s="8">
        <v>0.9</v>
      </c>
      <c r="E55" s="8">
        <f t="shared" si="0"/>
        <v>-0.25925925925925897</v>
      </c>
      <c r="F55" s="8">
        <f t="shared" si="1"/>
        <v>0.25925925925925897</v>
      </c>
      <c r="G55" s="7">
        <f t="shared" si="2"/>
        <v>21</v>
      </c>
      <c r="H55" s="8">
        <v>0.84615384615384603</v>
      </c>
      <c r="I55" s="8">
        <f t="shared" si="3"/>
        <v>1</v>
      </c>
      <c r="J55" s="7">
        <f t="shared" si="4"/>
        <v>33</v>
      </c>
      <c r="K55" s="22">
        <f t="shared" si="5"/>
        <v>0.25925925925925897</v>
      </c>
      <c r="L55" s="7">
        <f t="shared" si="6"/>
        <v>33</v>
      </c>
      <c r="M55" s="6">
        <f t="shared" si="7"/>
        <v>-1</v>
      </c>
      <c r="N55" s="6">
        <f t="shared" si="8"/>
        <v>-0.25925925925925897</v>
      </c>
    </row>
    <row r="56" spans="1:25" x14ac:dyDescent="0.25">
      <c r="A56" s="7">
        <v>99</v>
      </c>
      <c r="B56" s="7" t="s">
        <v>94</v>
      </c>
      <c r="C56" s="8">
        <v>0.28571428571428598</v>
      </c>
      <c r="D56" s="8">
        <v>0.3</v>
      </c>
      <c r="E56" s="8">
        <f t="shared" si="0"/>
        <v>-4.7619047619046714E-2</v>
      </c>
      <c r="F56" s="8">
        <f t="shared" si="1"/>
        <v>4.7619047619046714E-2</v>
      </c>
      <c r="G56" s="7">
        <f t="shared" si="2"/>
        <v>3</v>
      </c>
      <c r="H56" s="8">
        <v>0.29411764705882398</v>
      </c>
      <c r="I56" s="8">
        <f t="shared" si="3"/>
        <v>0.34759358288770115</v>
      </c>
      <c r="J56" s="7">
        <f t="shared" si="4"/>
        <v>26</v>
      </c>
      <c r="K56" s="22">
        <f t="shared" si="5"/>
        <v>1.6552075375604502E-2</v>
      </c>
      <c r="L56" s="7">
        <f t="shared" si="6"/>
        <v>16</v>
      </c>
      <c r="M56" s="6">
        <f t="shared" si="7"/>
        <v>-1</v>
      </c>
      <c r="N56" s="6">
        <f t="shared" si="8"/>
        <v>-1.6552075375604502E-2</v>
      </c>
    </row>
    <row r="57" spans="1:25" customFormat="1" ht="13.35" customHeight="1" x14ac:dyDescent="0.25">
      <c r="A57" s="31" t="s">
        <v>95</v>
      </c>
      <c r="B57" s="31"/>
      <c r="C57" s="31"/>
      <c r="D57" s="31"/>
      <c r="E57" s="31"/>
      <c r="F57" s="31"/>
      <c r="G57" s="31"/>
      <c r="H57" s="31"/>
      <c r="I57" s="31"/>
      <c r="J57" s="31"/>
      <c r="K57" s="31"/>
      <c r="L57" s="31"/>
      <c r="M57" s="6"/>
      <c r="N57" s="6"/>
      <c r="O57" s="6"/>
      <c r="P57" s="6"/>
      <c r="Q57" s="6"/>
      <c r="R57" s="6"/>
      <c r="S57" s="6"/>
      <c r="T57" s="6"/>
      <c r="U57" s="6"/>
      <c r="V57" s="6"/>
      <c r="W57" s="6"/>
      <c r="X57" s="6"/>
      <c r="Y57" s="6"/>
    </row>
    <row r="58" spans="1:25" customFormat="1" ht="13.35" customHeight="1" x14ac:dyDescent="0.25">
      <c r="A58" s="32" t="s">
        <v>96</v>
      </c>
      <c r="B58" s="32"/>
      <c r="C58" s="20">
        <f>AVERAGE(C24:C56)</f>
        <v>0.16267882703678499</v>
      </c>
      <c r="D58" s="20">
        <f>AVERAGE(D24:D56)</f>
        <v>0.19383937438767979</v>
      </c>
      <c r="E58" s="20">
        <f>AVERAGE(E24:E56)</f>
        <v>-0.10256878144513942</v>
      </c>
      <c r="F58" s="20">
        <f>AVERAGE(F24:F56)</f>
        <v>0.21528194135010922</v>
      </c>
      <c r="G58" s="17" t="s">
        <v>97</v>
      </c>
      <c r="H58" s="20">
        <f>AVERAGE(H24:H56)</f>
        <v>0.18231147555789531</v>
      </c>
      <c r="I58" s="20">
        <f>AVERAGE(I24:I56)</f>
        <v>0.21545901656842179</v>
      </c>
      <c r="J58" s="17" t="s">
        <v>97</v>
      </c>
      <c r="K58" s="20">
        <f>AVERAGE(K24:K56)</f>
        <v>4.4241710230721959E-2</v>
      </c>
      <c r="L58" s="17" t="s">
        <v>97</v>
      </c>
      <c r="M58" s="6"/>
      <c r="N58" s="6"/>
      <c r="O58" s="6"/>
      <c r="P58" s="6"/>
      <c r="Q58" s="6"/>
      <c r="R58" s="6"/>
      <c r="S58" s="6"/>
      <c r="T58" s="6"/>
      <c r="U58" s="6"/>
      <c r="V58" s="6"/>
      <c r="W58" s="6"/>
      <c r="X58" s="6"/>
      <c r="Y58" s="6"/>
    </row>
    <row r="59" spans="1:25" customFormat="1" ht="13.35" customHeight="1" x14ac:dyDescent="0.25">
      <c r="A59" s="32" t="s">
        <v>98</v>
      </c>
      <c r="B59" s="32"/>
      <c r="C59" s="20">
        <f>_xlfn.STDEV.S(C24:C56)</f>
        <v>0.17933568514946427</v>
      </c>
      <c r="D59" s="20">
        <f>_xlfn.STDEV.S(D24:D56)</f>
        <v>0.22076523823396063</v>
      </c>
      <c r="E59" s="20">
        <f>_xlfn.STDEV.S(E24:E56)</f>
        <v>0.24002701819925326</v>
      </c>
      <c r="F59" s="20">
        <f>_xlfn.STDEV.S(F24:F56)</f>
        <v>0.14376177827149753</v>
      </c>
      <c r="G59" s="17" t="s">
        <v>97</v>
      </c>
      <c r="H59" s="20">
        <f>_xlfn.STDEV.S(H24:H56)</f>
        <v>0.2067489020331493</v>
      </c>
      <c r="I59" s="20">
        <f>_xlfn.STDEV.S(I24:I56)</f>
        <v>0.24433961149372196</v>
      </c>
      <c r="J59" s="17" t="s">
        <v>97</v>
      </c>
      <c r="K59" s="20">
        <f>_xlfn.STDEV.S(K24:K56)</f>
        <v>6.307418044389243E-2</v>
      </c>
      <c r="L59" s="17" t="s">
        <v>97</v>
      </c>
      <c r="M59" s="6"/>
      <c r="N59" s="6"/>
      <c r="O59" s="6"/>
      <c r="P59" s="6"/>
      <c r="Q59" s="6"/>
      <c r="R59" s="6"/>
      <c r="S59" s="6"/>
      <c r="T59" s="6"/>
      <c r="U59" s="6"/>
      <c r="V59" s="6"/>
      <c r="W59" s="6"/>
      <c r="X59" s="6"/>
      <c r="Y59" s="6"/>
    </row>
    <row r="60" spans="1:25" customFormat="1" ht="13.35" customHeight="1" x14ac:dyDescent="0.25">
      <c r="A60" s="32" t="s">
        <v>99</v>
      </c>
      <c r="B60" s="32"/>
      <c r="C60" s="20">
        <f>_xlfn.VAR.S(C24:C56)</f>
        <v>3.216128796802778E-2</v>
      </c>
      <c r="D60" s="20">
        <f>_xlfn.VAR.S(D24:D56)</f>
        <v>4.8737290412497393E-2</v>
      </c>
      <c r="E60" s="20">
        <f>_xlfn.VAR.S(E24:E56)</f>
        <v>5.7612969465624657E-2</v>
      </c>
      <c r="F60" s="20">
        <f>_xlfn.VAR.S(F24:F56)</f>
        <v>2.0667448891783222E-2</v>
      </c>
      <c r="G60" s="17" t="s">
        <v>97</v>
      </c>
      <c r="H60" s="20">
        <f>_xlfn.VAR.S(H24:H56)</f>
        <v>4.2745108491912764E-2</v>
      </c>
      <c r="I60" s="20">
        <f>_xlfn.VAR.S(I24:I56)</f>
        <v>5.9701845744902983E-2</v>
      </c>
      <c r="J60" s="17" t="s">
        <v>97</v>
      </c>
      <c r="K60" s="20">
        <f>_xlfn.VAR.S(K24:K56)</f>
        <v>3.978352238668703E-3</v>
      </c>
      <c r="L60" s="17" t="s">
        <v>97</v>
      </c>
      <c r="M60" s="6"/>
      <c r="N60" s="6"/>
      <c r="O60" s="6"/>
      <c r="P60" s="6"/>
      <c r="Q60" s="6"/>
      <c r="R60" s="6"/>
      <c r="S60" s="6"/>
      <c r="T60" s="6"/>
      <c r="U60" s="6"/>
      <c r="V60" s="6"/>
      <c r="W60" s="6"/>
      <c r="X60" s="6"/>
      <c r="Y60" s="6"/>
    </row>
    <row r="61" spans="1:25" customFormat="1" ht="13.35" customHeight="1" x14ac:dyDescent="0.25">
      <c r="A61" s="32" t="s">
        <v>100</v>
      </c>
      <c r="B61" s="32"/>
      <c r="C61" s="20">
        <f>MAX(C24:C56)</f>
        <v>0.66666666666666696</v>
      </c>
      <c r="D61" s="20">
        <f>MAX(D24:D56)</f>
        <v>0.9</v>
      </c>
      <c r="E61" s="20">
        <f>MAX(E24:E56)</f>
        <v>0.50568181818181623</v>
      </c>
      <c r="F61" s="20">
        <f>MAX(F24:F56)</f>
        <v>0.55348364129513472</v>
      </c>
      <c r="G61" s="17" t="s">
        <v>97</v>
      </c>
      <c r="H61" s="20">
        <f>MAX(H24:H56)</f>
        <v>0.84615384615384603</v>
      </c>
      <c r="I61" s="20">
        <f>MAX(I24:I56)</f>
        <v>1</v>
      </c>
      <c r="J61" s="17" t="s">
        <v>97</v>
      </c>
      <c r="K61" s="20">
        <f>MAX(K24:K56)</f>
        <v>0.25925925925925897</v>
      </c>
      <c r="L61" s="17" t="s">
        <v>97</v>
      </c>
      <c r="M61" s="6"/>
      <c r="N61" s="6"/>
      <c r="O61" s="6"/>
      <c r="P61" s="6"/>
      <c r="Q61" s="6"/>
      <c r="R61" s="6"/>
      <c r="S61" s="6"/>
      <c r="T61" s="6"/>
      <c r="U61" s="6"/>
      <c r="V61" s="6"/>
      <c r="W61" s="6"/>
      <c r="X61" s="6"/>
      <c r="Y61" s="6"/>
    </row>
    <row r="62" spans="1:25" customFormat="1" ht="13.35" customHeight="1" x14ac:dyDescent="0.25">
      <c r="A62" s="32" t="s">
        <v>101</v>
      </c>
      <c r="B62" s="32"/>
      <c r="C62" s="20">
        <f>MIN(C24:C56)</f>
        <v>9.6082779009608304E-3</v>
      </c>
      <c r="D62" s="20">
        <f>MIN(D24:D56)</f>
        <v>1.70132325141777E-2</v>
      </c>
      <c r="E62" s="20">
        <f>MIN(E24:E56)</f>
        <v>-0.55348364129513472</v>
      </c>
      <c r="F62" s="20">
        <f>MIN(F24:F56)</f>
        <v>7.457627118650504E-3</v>
      </c>
      <c r="G62" s="17" t="s">
        <v>97</v>
      </c>
      <c r="H62" s="20">
        <f>MIN(H24:H56)</f>
        <v>1.3605442176870699E-2</v>
      </c>
      <c r="I62" s="20">
        <f>MIN(I24:I56)</f>
        <v>1.6079158936301737E-2</v>
      </c>
      <c r="J62" s="17" t="s">
        <v>97</v>
      </c>
      <c r="K62" s="20">
        <f>MIN(K24:K56)</f>
        <v>9.0019727042229495E-4</v>
      </c>
      <c r="L62" s="17" t="s">
        <v>97</v>
      </c>
      <c r="M62" s="6"/>
      <c r="N62" s="6"/>
      <c r="O62" s="6"/>
      <c r="P62" s="6"/>
      <c r="Q62" s="6"/>
      <c r="R62" s="6"/>
      <c r="S62" s="6"/>
      <c r="T62" s="6"/>
      <c r="U62" s="6"/>
      <c r="V62" s="6"/>
      <c r="W62" s="6"/>
      <c r="X62" s="6"/>
      <c r="Y62" s="6"/>
    </row>
    <row r="63" spans="1:25" ht="18.75" x14ac:dyDescent="0.25">
      <c r="A63" s="26" t="s">
        <v>102</v>
      </c>
      <c r="B63" s="26"/>
      <c r="C63" s="26"/>
      <c r="D63" s="26"/>
      <c r="E63" s="26"/>
      <c r="F63" s="26"/>
      <c r="G63" s="26"/>
      <c r="H63" s="26"/>
      <c r="I63" s="26"/>
      <c r="J63" s="26"/>
      <c r="K63" s="26"/>
      <c r="L63" s="26"/>
    </row>
    <row r="64" spans="1:25" ht="43.7" customHeight="1" x14ac:dyDescent="0.25">
      <c r="A64" s="27"/>
      <c r="B64" s="27"/>
      <c r="C64" s="27"/>
      <c r="D64" s="27"/>
      <c r="E64" s="27"/>
      <c r="F64" s="27"/>
      <c r="G64" s="27"/>
      <c r="H64" s="27"/>
      <c r="I64" s="27"/>
      <c r="J64" s="27"/>
      <c r="K64" s="27"/>
      <c r="L64" s="27"/>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5196F8B-5539-4D6E-9F8C-4315A3644587}">
  <ds:schemaRefs>
    <ds:schemaRef ds:uri="http://schemas.microsoft.com/sharepoint/v3/contenttype/forms"/>
  </ds:schemaRefs>
</ds:datastoreItem>
</file>

<file path=customXml/itemProps2.xml><?xml version="1.0" encoding="utf-8"?>
<ds:datastoreItem xmlns:ds="http://schemas.openxmlformats.org/officeDocument/2006/customXml" ds:itemID="{8A9BDA42-826D-492E-AF3D-261A75D57C5C}"/>
</file>

<file path=customXml/itemProps3.xml><?xml version="1.0" encoding="utf-8"?>
<ds:datastoreItem xmlns:ds="http://schemas.openxmlformats.org/officeDocument/2006/customXml" ds:itemID="{8EB611B5-CC73-43C0-9830-762E1859D75A}">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Estructura</vt:lpstr>
      <vt:lpstr>INF-1-1</vt:lpstr>
      <vt:lpstr>INF-1-2</vt:lpstr>
      <vt:lpstr>INF-1-3</vt:lpstr>
      <vt:lpstr>INF-1-4</vt:lpstr>
      <vt:lpstr>INF-1-5</vt:lpstr>
      <vt:lpstr>INF-2-1</vt:lpstr>
      <vt:lpstr>INF-2-2</vt:lpstr>
      <vt:lpstr>INF-2-3</vt:lpstr>
      <vt:lpstr>INF-2-4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Nathalia Leon Rocha</dc:creator>
  <cp:keywords/>
  <dc:description/>
  <cp:lastModifiedBy>SCORE Competitividad</cp:lastModifiedBy>
  <cp:revision/>
  <dcterms:created xsi:type="dcterms:W3CDTF">2024-02-15T16:12:27Z</dcterms:created>
  <dcterms:modified xsi:type="dcterms:W3CDTF">2025-07-11T16:36:10Z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MediaServiceImageTags">
    <vt:lpwstr/>
  </property>
</Properties>
</file>